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ердюкова Наталия Николаевна\ЕТО\2. ЕИАС\!Раскрытие информации\ТРАНСПОРТИРОВКА ГАЗА\!! 38-19_18.01.2019_Приказ формы-сроки-перидичн расрытия\"/>
    </mc:Choice>
  </mc:AlternateContent>
  <bookViews>
    <workbookView xWindow="120" yWindow="120" windowWidth="19020" windowHeight="12660" tabRatio="933"/>
  </bookViews>
  <sheets>
    <sheet name="Раскрытие инф 960.22_08.12.22" sheetId="3" r:id="rId1"/>
    <sheet name="Прил.1_ф-3_Тарифы" sheetId="26" r:id="rId2"/>
    <sheet name="Прил.1_ф-4_Спец.надб." sheetId="27" r:id="rId3"/>
    <sheet name="Прил.2_ф-6-ПЛАН-2023" sheetId="13" r:id="rId4"/>
    <sheet name="Прил.2_ф-6_ФАКТ-2023" sheetId="19" r:id="rId5"/>
    <sheet name="Прил.2_ф-7_ПЛАН-2023объемы" sheetId="14" r:id="rId6"/>
    <sheet name="Прил.2_ф-7_ФАКТ-2023_объемы" sheetId="20" r:id="rId7"/>
    <sheet name="Прил.3_ф-3_ПНК" sheetId="18" r:id="rId8"/>
    <sheet name="Прил.4_ф-6_ПЛАН налич.возм" sheetId="11" r:id="rId9"/>
    <sheet name="Прил.4_ф-6_ФАКТ налич.возм" sheetId="12" r:id="rId10"/>
    <sheet name="Прил.4_ф-7_Налич.возм.групп" sheetId="8" r:id="rId11"/>
    <sheet name="Прил.5_ф-2_Реализ.заявок" sheetId="7" r:id="rId12"/>
    <sheet name="Прил.6_ф-2_Заявки" sheetId="5" r:id="rId13"/>
    <sheet name="Прил.7_ф-2_Условия" sheetId="24" r:id="rId14"/>
    <sheet name="Прил.7_ф-3_Инф-я об усл " sheetId="28" r:id="rId15"/>
    <sheet name="Прил.8_ф-2_Порядок вып меропр." sheetId="16" r:id="rId16"/>
    <sheet name="Прил.9_ф-2 Инвест.пр." sheetId="22" r:id="rId17"/>
    <sheet name="Прил.10_2023-закуп товаров" sheetId="4" r:id="rId18"/>
  </sheets>
  <definedNames>
    <definedName name="Excel_BuiltIn_Print_Area" localSheetId="17">'Прил.10_2023-закуп товаров'!#REF!</definedName>
    <definedName name="Excel_BuiltIn_Print_Area" localSheetId="16">'Прил.9_ф-2 Инвест.пр.'!#REF!</definedName>
    <definedName name="TABLE" localSheetId="17">'Прил.10_2023-закуп товаров'!#REF!</definedName>
    <definedName name="TABLE" localSheetId="11">'Прил.5_ф-2_Реализ.заявок'!#REF!</definedName>
    <definedName name="TABLE" localSheetId="16">'Прил.9_ф-2 Инвест.пр.'!#REF!</definedName>
    <definedName name="TABLE_2" localSheetId="17">'Прил.10_2023-закуп товаров'!#REF!</definedName>
    <definedName name="TABLE_2" localSheetId="11">'Прил.5_ф-2_Реализ.заявок'!#REF!</definedName>
    <definedName name="TABLE_2" localSheetId="16">'Прил.9_ф-2 Инвест.пр.'!#REF!</definedName>
    <definedName name="_xlnm.Print_Titles" localSheetId="7">'Прил.3_ф-3_ПНК'!$1:$7</definedName>
    <definedName name="_xlnm.Print_Area" localSheetId="17">'Прил.10_2023-закуп товаров'!$A$1:$V$283</definedName>
    <definedName name="_xlnm.Print_Area" localSheetId="4">'Прил.2_ф-6_ФАКТ-2023'!$A$1:$CX$72</definedName>
    <definedName name="_xlnm.Print_Area" localSheetId="3">'Прил.2_ф-6-ПЛАН-2023'!$A$1:$CX$72</definedName>
    <definedName name="_xlnm.Print_Area" localSheetId="5">'Прил.2_ф-7_ПЛАН-2023объемы'!$A$1:$CO$25</definedName>
    <definedName name="_xlnm.Print_Area" localSheetId="6">'Прил.2_ф-7_ФАКТ-2023_объемы'!$A$1:$CO$25</definedName>
    <definedName name="_xlnm.Print_Area" localSheetId="7">'Прил.3_ф-3_ПНК'!$A$1:$DA$22</definedName>
    <definedName name="_xlnm.Print_Area" localSheetId="8">'Прил.4_ф-6_ПЛАН налич.возм'!$A$2:$I$325</definedName>
    <definedName name="_xlnm.Print_Area" localSheetId="9">'Прил.4_ф-6_ФАКТ налич.возм'!$A$1:$I$324</definedName>
    <definedName name="_xlnm.Print_Area" localSheetId="10">'Прил.4_ф-7_Налич.возм.групп'!$A$1:$L$274</definedName>
    <definedName name="_xlnm.Print_Area" localSheetId="11">'Прил.5_ф-2_Реализ.заявок'!$A$1:$H$109</definedName>
    <definedName name="_xlnm.Print_Area" localSheetId="12">'Прил.6_ф-2_Заявки'!$A$1:$Q$343</definedName>
    <definedName name="_xlnm.Print_Area" localSheetId="14">'Прил.7_ф-3_Инф-я об усл '!$A$1:$C$21</definedName>
    <definedName name="_xlnm.Print_Area" localSheetId="16">'Прил.9_ф-2 Инвест.пр.'!$A$1:$J$27</definedName>
    <definedName name="_xlnm.Print_Area" localSheetId="0">'Раскрытие инф 960.22_08.12.22'!$A$1:$C$21</definedName>
  </definedNames>
  <calcPr calcId="152511" refMode="R1C1"/>
</workbook>
</file>

<file path=xl/calcChain.xml><?xml version="1.0" encoding="utf-8"?>
<calcChain xmlns="http://schemas.openxmlformats.org/spreadsheetml/2006/main">
  <c r="D12" i="8" l="1"/>
  <c r="H12" i="8"/>
  <c r="H35" i="8"/>
  <c r="H57" i="8"/>
  <c r="H80" i="8"/>
  <c r="H103" i="8"/>
  <c r="H126" i="8"/>
  <c r="H149" i="8"/>
  <c r="H172" i="8"/>
  <c r="G270" i="12" l="1"/>
  <c r="D264" i="8"/>
  <c r="D241" i="8"/>
  <c r="D218" i="8"/>
  <c r="P339" i="5" l="1"/>
  <c r="O339" i="5"/>
  <c r="N339" i="5"/>
  <c r="M339" i="5"/>
  <c r="L339" i="5"/>
  <c r="K339" i="5"/>
  <c r="J339" i="5"/>
  <c r="I339" i="5"/>
  <c r="H339" i="5"/>
  <c r="G339" i="5"/>
  <c r="F339" i="5"/>
  <c r="E339" i="5"/>
  <c r="P305" i="5"/>
  <c r="O305" i="5"/>
  <c r="N305" i="5"/>
  <c r="M305" i="5"/>
  <c r="L305" i="5"/>
  <c r="K305" i="5"/>
  <c r="J305" i="5"/>
  <c r="I305" i="5"/>
  <c r="H305" i="5"/>
  <c r="G305" i="5"/>
  <c r="F305" i="5"/>
  <c r="E305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P30" i="5"/>
  <c r="O30" i="5"/>
  <c r="N30" i="5"/>
  <c r="M30" i="5"/>
  <c r="L30" i="5"/>
  <c r="K30" i="5"/>
  <c r="J30" i="5"/>
  <c r="I30" i="5"/>
  <c r="H30" i="5"/>
  <c r="G30" i="5"/>
  <c r="F30" i="5"/>
  <c r="E30" i="5"/>
  <c r="P65" i="5"/>
  <c r="O65" i="5"/>
  <c r="N65" i="5"/>
  <c r="M65" i="5"/>
  <c r="L65" i="5"/>
  <c r="K65" i="5"/>
  <c r="J65" i="5"/>
  <c r="I65" i="5"/>
  <c r="H65" i="5"/>
  <c r="G65" i="5"/>
  <c r="F65" i="5"/>
  <c r="E65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N260" i="5" l="1"/>
  <c r="F191" i="5"/>
  <c r="E191" i="5"/>
  <c r="E225" i="5"/>
  <c r="F225" i="5"/>
  <c r="Q183" i="4" l="1"/>
  <c r="Q184" i="4"/>
  <c r="Q185" i="4"/>
  <c r="Q182" i="4"/>
  <c r="Q164" i="4"/>
  <c r="T193" i="4"/>
  <c r="T192" i="4"/>
  <c r="Q192" i="4" s="1"/>
  <c r="T191" i="4"/>
  <c r="Q191" i="4" s="1"/>
  <c r="T190" i="4"/>
  <c r="Q190" i="4" s="1"/>
  <c r="T189" i="4"/>
  <c r="Q189" i="4" s="1"/>
  <c r="Q193" i="4"/>
  <c r="Q187" i="4"/>
  <c r="Q188" i="4"/>
  <c r="Q186" i="4"/>
  <c r="Q181" i="4"/>
  <c r="Q180" i="4"/>
  <c r="Q229" i="4" l="1"/>
  <c r="Q228" i="4"/>
  <c r="Q222" i="4"/>
  <c r="Q223" i="4"/>
  <c r="Q224" i="4"/>
  <c r="Q225" i="4"/>
  <c r="Q226" i="4"/>
  <c r="Q227" i="4"/>
  <c r="Q221" i="4"/>
  <c r="Q212" i="4"/>
  <c r="Q213" i="4"/>
  <c r="Q214" i="4"/>
  <c r="Q215" i="4"/>
  <c r="Q216" i="4"/>
  <c r="Q217" i="4"/>
  <c r="Q218" i="4"/>
  <c r="Q219" i="4"/>
  <c r="Q220" i="4"/>
  <c r="Q211" i="4"/>
  <c r="Q209" i="4"/>
  <c r="Q210" i="4"/>
  <c r="Q208" i="4"/>
  <c r="G243" i="12"/>
  <c r="H204" i="8" l="1"/>
  <c r="H205" i="8" s="1"/>
  <c r="H158" i="8"/>
  <c r="H159" i="8" s="1"/>
  <c r="H112" i="8"/>
  <c r="H113" i="8" s="1"/>
  <c r="D112" i="8"/>
  <c r="H135" i="8"/>
  <c r="H136" i="8" s="1"/>
  <c r="H181" i="8"/>
  <c r="H182" i="8" s="1"/>
  <c r="H250" i="8"/>
  <c r="H251" i="8" s="1"/>
  <c r="H273" i="8"/>
  <c r="H274" i="8" s="1"/>
  <c r="H89" i="8"/>
  <c r="H90" i="8" s="1"/>
  <c r="H66" i="8"/>
  <c r="H67" i="8" s="1"/>
  <c r="H44" i="8"/>
  <c r="H45" i="8" s="1"/>
  <c r="H21" i="8"/>
  <c r="H22" i="8" s="1"/>
  <c r="G27" i="12" l="1"/>
  <c r="G54" i="12"/>
  <c r="G81" i="12"/>
  <c r="G108" i="12"/>
  <c r="G135" i="12"/>
  <c r="G162" i="12"/>
  <c r="G189" i="12"/>
  <c r="G216" i="12"/>
  <c r="H227" i="8"/>
  <c r="H228" i="8" s="1"/>
  <c r="G297" i="12"/>
  <c r="G324" i="12" l="1"/>
  <c r="F345" i="11" l="1"/>
  <c r="F346" i="11"/>
  <c r="F347" i="11"/>
  <c r="F348" i="11"/>
  <c r="F349" i="11"/>
  <c r="F350" i="11"/>
  <c r="F351" i="11"/>
  <c r="F352" i="11"/>
  <c r="F353" i="11"/>
  <c r="F354" i="11"/>
  <c r="F355" i="11"/>
  <c r="F344" i="11"/>
  <c r="D355" i="11"/>
  <c r="D354" i="11"/>
  <c r="D353" i="11"/>
  <c r="D352" i="11"/>
  <c r="D351" i="11"/>
  <c r="D350" i="11"/>
  <c r="D349" i="11"/>
  <c r="D348" i="11"/>
  <c r="D347" i="11"/>
  <c r="D346" i="11"/>
  <c r="F325" i="11"/>
  <c r="F298" i="11"/>
  <c r="F271" i="11"/>
  <c r="F244" i="11"/>
  <c r="F217" i="11"/>
  <c r="F190" i="11"/>
  <c r="F163" i="11"/>
  <c r="F136" i="11"/>
  <c r="F109" i="11"/>
  <c r="F82" i="11"/>
  <c r="F55" i="11"/>
  <c r="F28" i="11"/>
  <c r="F356" i="11" l="1"/>
  <c r="F357" i="11"/>
  <c r="Q137" i="4"/>
  <c r="Q138" i="4"/>
  <c r="Q139" i="4"/>
  <c r="Q136" i="4"/>
  <c r="Q135" i="4"/>
  <c r="Q134" i="4" l="1"/>
  <c r="Q141" i="4"/>
  <c r="Q142" i="4"/>
  <c r="Q143" i="4"/>
  <c r="Q144" i="4"/>
  <c r="Q145" i="4"/>
  <c r="Q146" i="4"/>
  <c r="Q147" i="4"/>
  <c r="Q148" i="4"/>
  <c r="Q140" i="4"/>
  <c r="Q119" i="4"/>
  <c r="Q118" i="4"/>
  <c r="Q117" i="4"/>
  <c r="Q116" i="4"/>
  <c r="Q115" i="4"/>
  <c r="Q114" i="4"/>
  <c r="Q113" i="4"/>
  <c r="Q112" i="4"/>
  <c r="Q111" i="4"/>
  <c r="Q110" i="4"/>
  <c r="Q109" i="4"/>
  <c r="Q106" i="4" l="1"/>
  <c r="Q108" i="4"/>
  <c r="Q107" i="4"/>
  <c r="Q105" i="4"/>
  <c r="Q63" i="4" l="1"/>
  <c r="Q64" i="4"/>
  <c r="Q62" i="4"/>
  <c r="Q61" i="4"/>
  <c r="Q60" i="4"/>
  <c r="Q59" i="4"/>
  <c r="Q58" i="4"/>
  <c r="Q57" i="4"/>
  <c r="Q56" i="4"/>
  <c r="Q41" i="4"/>
  <c r="Q40" i="4"/>
  <c r="Q33" i="4"/>
  <c r="Q36" i="4"/>
  <c r="Q35" i="4"/>
  <c r="Q34" i="4"/>
  <c r="Q37" i="4"/>
  <c r="F313" i="12" l="1"/>
  <c r="F314" i="12"/>
  <c r="F315" i="12"/>
  <c r="F316" i="12"/>
  <c r="F317" i="12"/>
  <c r="F318" i="12"/>
  <c r="F319" i="12"/>
  <c r="F320" i="12"/>
  <c r="F321" i="12"/>
  <c r="F322" i="12"/>
  <c r="F323" i="12"/>
  <c r="F286" i="12"/>
  <c r="F287" i="12"/>
  <c r="F288" i="12"/>
  <c r="F289" i="12"/>
  <c r="F290" i="12"/>
  <c r="F291" i="12"/>
  <c r="F292" i="12"/>
  <c r="F293" i="12"/>
  <c r="F294" i="12"/>
  <c r="F295" i="12"/>
  <c r="F296" i="12"/>
  <c r="F259" i="12"/>
  <c r="F260" i="12"/>
  <c r="F261" i="12"/>
  <c r="F262" i="12"/>
  <c r="F263" i="12"/>
  <c r="F264" i="12"/>
  <c r="F265" i="12"/>
  <c r="F266" i="12"/>
  <c r="F267" i="12"/>
  <c r="F268" i="12"/>
  <c r="F269" i="12"/>
  <c r="F232" i="12"/>
  <c r="F233" i="12"/>
  <c r="F234" i="12"/>
  <c r="F235" i="12"/>
  <c r="F236" i="12"/>
  <c r="F237" i="12"/>
  <c r="F238" i="12"/>
  <c r="F239" i="12"/>
  <c r="F240" i="12"/>
  <c r="F241" i="12"/>
  <c r="F242" i="12"/>
  <c r="F205" i="12"/>
  <c r="F206" i="12"/>
  <c r="F207" i="12"/>
  <c r="F208" i="12"/>
  <c r="F209" i="12"/>
  <c r="F210" i="12"/>
  <c r="F211" i="12"/>
  <c r="F212" i="12"/>
  <c r="F213" i="12"/>
  <c r="F214" i="12"/>
  <c r="F215" i="12"/>
  <c r="F178" i="12"/>
  <c r="F179" i="12"/>
  <c r="F180" i="12"/>
  <c r="F181" i="12"/>
  <c r="F182" i="12"/>
  <c r="F183" i="12"/>
  <c r="F184" i="12"/>
  <c r="F185" i="12"/>
  <c r="F186" i="12"/>
  <c r="F187" i="12"/>
  <c r="F188" i="12"/>
  <c r="F154" i="12"/>
  <c r="F155" i="12"/>
  <c r="F157" i="12"/>
  <c r="F158" i="12"/>
  <c r="F159" i="12"/>
  <c r="F160" i="12"/>
  <c r="F161" i="12"/>
  <c r="F124" i="12"/>
  <c r="F125" i="12"/>
  <c r="F126" i="12"/>
  <c r="F127" i="12"/>
  <c r="H127" i="12" s="1"/>
  <c r="F128" i="12"/>
  <c r="H128" i="12" s="1"/>
  <c r="F129" i="12"/>
  <c r="H129" i="12" s="1"/>
  <c r="F130" i="12"/>
  <c r="F131" i="12"/>
  <c r="F132" i="12"/>
  <c r="F133" i="12"/>
  <c r="F134" i="12"/>
  <c r="F97" i="12"/>
  <c r="F98" i="12"/>
  <c r="F99" i="12"/>
  <c r="F100" i="12"/>
  <c r="H100" i="12" s="1"/>
  <c r="F101" i="12"/>
  <c r="H101" i="12" s="1"/>
  <c r="F102" i="12"/>
  <c r="H102" i="12" s="1"/>
  <c r="F103" i="12"/>
  <c r="F104" i="12"/>
  <c r="F105" i="12"/>
  <c r="F106" i="12"/>
  <c r="F107" i="12"/>
  <c r="F70" i="12"/>
  <c r="F71" i="12"/>
  <c r="F72" i="12"/>
  <c r="F73" i="12"/>
  <c r="H73" i="12" s="1"/>
  <c r="F74" i="12"/>
  <c r="H74" i="12" s="1"/>
  <c r="F75" i="12"/>
  <c r="F76" i="12"/>
  <c r="F77" i="12"/>
  <c r="F78" i="12"/>
  <c r="F79" i="12"/>
  <c r="F80" i="12"/>
  <c r="F43" i="12"/>
  <c r="F44" i="12"/>
  <c r="F45" i="12"/>
  <c r="H45" i="12" s="1"/>
  <c r="F46" i="12"/>
  <c r="H46" i="12" s="1"/>
  <c r="F47" i="12"/>
  <c r="H47" i="12" s="1"/>
  <c r="F48" i="12"/>
  <c r="H48" i="12" s="1"/>
  <c r="F49" i="12"/>
  <c r="F50" i="12"/>
  <c r="F51" i="12"/>
  <c r="F52" i="12"/>
  <c r="F53" i="12"/>
  <c r="F16" i="12"/>
  <c r="F17" i="12"/>
  <c r="F18" i="12"/>
  <c r="F19" i="12"/>
  <c r="F20" i="12"/>
  <c r="F21" i="12"/>
  <c r="F22" i="12"/>
  <c r="F23" i="12"/>
  <c r="F24" i="12"/>
  <c r="F25" i="12"/>
  <c r="F26" i="12"/>
  <c r="D48" i="11"/>
  <c r="D75" i="11"/>
  <c r="D102" i="11"/>
  <c r="D129" i="11"/>
  <c r="D156" i="11"/>
  <c r="D183" i="11"/>
  <c r="D210" i="11"/>
  <c r="D237" i="11"/>
  <c r="D264" i="11"/>
  <c r="D291" i="11"/>
  <c r="D318" i="11"/>
  <c r="D322" i="11"/>
  <c r="D295" i="11"/>
  <c r="D268" i="11"/>
  <c r="D241" i="11"/>
  <c r="D214" i="11"/>
  <c r="D187" i="11"/>
  <c r="D160" i="11"/>
  <c r="D133" i="11"/>
  <c r="D106" i="11"/>
  <c r="D79" i="11"/>
  <c r="D52" i="11"/>
  <c r="D25" i="11"/>
  <c r="F162" i="12" l="1"/>
  <c r="H24" i="12"/>
  <c r="D24" i="12"/>
  <c r="H51" i="12"/>
  <c r="D51" i="12"/>
  <c r="D47" i="12" l="1"/>
  <c r="D20" i="12"/>
  <c r="DA42" i="19" l="1"/>
  <c r="H321" i="12" l="1"/>
  <c r="H320" i="12"/>
  <c r="H294" i="12"/>
  <c r="H293" i="12"/>
  <c r="H267" i="12" l="1"/>
  <c r="H266" i="12"/>
  <c r="H240" i="12"/>
  <c r="D321" i="12" l="1"/>
  <c r="D317" i="12"/>
  <c r="D290" i="12"/>
  <c r="D294" i="12"/>
  <c r="D263" i="12"/>
  <c r="D267" i="12"/>
  <c r="D240" i="12"/>
  <c r="D236" i="12"/>
  <c r="D213" i="12"/>
  <c r="H213" i="12"/>
  <c r="D209" i="12"/>
  <c r="H185" i="12"/>
  <c r="H78" i="12"/>
  <c r="D78" i="12"/>
  <c r="D74" i="12"/>
  <c r="H105" i="12"/>
  <c r="H132" i="12"/>
  <c r="D132" i="12"/>
  <c r="H181" i="12"/>
  <c r="D182" i="12"/>
  <c r="H186" i="12"/>
  <c r="D186" i="12"/>
  <c r="D155" i="12" l="1"/>
  <c r="H159" i="12"/>
  <c r="H158" i="12"/>
  <c r="H131" i="12"/>
  <c r="D159" i="12"/>
  <c r="D128" i="12" l="1"/>
  <c r="Q89" i="4"/>
  <c r="Q84" i="4"/>
  <c r="Q85" i="4"/>
  <c r="Q86" i="4"/>
  <c r="Q87" i="4"/>
  <c r="Q88" i="4"/>
  <c r="Q83" i="4"/>
  <c r="Q82" i="4"/>
  <c r="Q81" i="4"/>
  <c r="Q55" i="4" l="1"/>
  <c r="H104" i="12"/>
  <c r="D101" i="12"/>
  <c r="Q39" i="4" l="1"/>
  <c r="Q38" i="4"/>
  <c r="Q16" i="4"/>
  <c r="D21" i="11" l="1"/>
  <c r="Q32" i="4" l="1"/>
  <c r="Q15" i="4"/>
  <c r="D195" i="8" l="1"/>
  <c r="D204" i="8"/>
  <c r="H77" i="12"/>
  <c r="H212" i="12" l="1"/>
  <c r="H239" i="12" l="1"/>
  <c r="H50" i="12" l="1"/>
  <c r="H23" i="12" l="1"/>
  <c r="D24" i="11" l="1"/>
  <c r="D51" i="11"/>
  <c r="D78" i="11"/>
  <c r="D105" i="11"/>
  <c r="D132" i="11"/>
  <c r="D159" i="11"/>
  <c r="D186" i="11"/>
  <c r="D213" i="11"/>
  <c r="D23" i="12" l="1"/>
  <c r="D50" i="12"/>
  <c r="D77" i="12"/>
  <c r="D104" i="12"/>
  <c r="D131" i="12"/>
  <c r="D158" i="12"/>
  <c r="D185" i="12"/>
  <c r="CH60" i="13" l="1"/>
  <c r="CH54" i="13"/>
  <c r="CH46" i="13"/>
  <c r="CH40" i="13"/>
  <c r="CH35" i="13" s="1"/>
  <c r="CH30" i="13"/>
  <c r="CH27" i="13"/>
  <c r="CH22" i="13"/>
  <c r="CH15" i="13"/>
  <c r="CH21" i="13" l="1"/>
  <c r="CH12" i="13" s="1"/>
  <c r="CH67" i="13" s="1"/>
  <c r="CH15" i="19" l="1"/>
  <c r="CH22" i="19"/>
  <c r="CH40" i="19"/>
  <c r="CH35" i="19" s="1"/>
  <c r="CH46" i="19"/>
  <c r="CH54" i="19" l="1"/>
  <c r="CH27" i="19"/>
  <c r="CH21" i="19" s="1"/>
  <c r="CH12" i="19" s="1"/>
  <c r="H288" i="12" l="1"/>
  <c r="D215" i="12" l="1"/>
  <c r="D239" i="12" l="1"/>
  <c r="D266" i="12"/>
  <c r="D293" i="12"/>
  <c r="D320" i="12"/>
  <c r="D321" i="11"/>
  <c r="D294" i="11"/>
  <c r="D267" i="11"/>
  <c r="D240" i="11"/>
  <c r="D242" i="11"/>
  <c r="D212" i="12" l="1"/>
  <c r="BG25" i="20" l="1"/>
  <c r="CH60" i="19" l="1"/>
  <c r="CH30" i="19"/>
  <c r="D44" i="12" l="1"/>
  <c r="D17" i="12"/>
  <c r="D18" i="11"/>
  <c r="D45" i="11"/>
  <c r="H242" i="12" l="1"/>
  <c r="H241" i="12"/>
  <c r="H238" i="12"/>
  <c r="H237" i="12"/>
  <c r="H235" i="12"/>
  <c r="H234" i="12"/>
  <c r="H233" i="12"/>
  <c r="H232" i="12"/>
  <c r="F231" i="12"/>
  <c r="H215" i="12"/>
  <c r="H214" i="12"/>
  <c r="H211" i="12"/>
  <c r="H210" i="12"/>
  <c r="H208" i="12"/>
  <c r="H207" i="12"/>
  <c r="H206" i="12"/>
  <c r="H205" i="12"/>
  <c r="F204" i="12"/>
  <c r="H188" i="12"/>
  <c r="H187" i="12"/>
  <c r="H184" i="12"/>
  <c r="H183" i="12"/>
  <c r="H180" i="12"/>
  <c r="H179" i="12"/>
  <c r="H178" i="12"/>
  <c r="F177" i="12"/>
  <c r="H161" i="12"/>
  <c r="H160" i="12"/>
  <c r="H157" i="12"/>
  <c r="H156" i="12"/>
  <c r="H154" i="12"/>
  <c r="H153" i="12"/>
  <c r="H152" i="12"/>
  <c r="H151" i="12"/>
  <c r="H150" i="12"/>
  <c r="H134" i="12"/>
  <c r="H133" i="12"/>
  <c r="H130" i="12"/>
  <c r="H126" i="12"/>
  <c r="H125" i="12"/>
  <c r="H124" i="12"/>
  <c r="F123" i="12"/>
  <c r="H107" i="12"/>
  <c r="H106" i="12"/>
  <c r="H103" i="12"/>
  <c r="H99" i="12"/>
  <c r="H98" i="12"/>
  <c r="H97" i="12"/>
  <c r="F96" i="12"/>
  <c r="H80" i="12"/>
  <c r="H79" i="12"/>
  <c r="H76" i="12"/>
  <c r="H75" i="12"/>
  <c r="H72" i="12"/>
  <c r="H71" i="12"/>
  <c r="H70" i="12"/>
  <c r="F69" i="12"/>
  <c r="H53" i="12"/>
  <c r="H52" i="12"/>
  <c r="H49" i="12"/>
  <c r="H44" i="12"/>
  <c r="H43" i="12"/>
  <c r="F42" i="12"/>
  <c r="H16" i="12"/>
  <c r="H17" i="12"/>
  <c r="H18" i="12"/>
  <c r="H19" i="12"/>
  <c r="H21" i="12"/>
  <c r="H22" i="12"/>
  <c r="H25" i="12"/>
  <c r="H26" i="12"/>
  <c r="F15" i="12"/>
  <c r="D157" i="12"/>
  <c r="D130" i="12"/>
  <c r="D103" i="12"/>
  <c r="D76" i="12"/>
  <c r="D49" i="12"/>
  <c r="D22" i="12"/>
  <c r="D23" i="11"/>
  <c r="D50" i="11"/>
  <c r="D77" i="11"/>
  <c r="D104" i="11"/>
  <c r="D131" i="11"/>
  <c r="D158" i="11"/>
  <c r="H15" i="12" l="1"/>
  <c r="H27" i="12" s="1"/>
  <c r="F27" i="12"/>
  <c r="H42" i="12"/>
  <c r="H54" i="12" s="1"/>
  <c r="F54" i="12"/>
  <c r="H69" i="12"/>
  <c r="H81" i="12" s="1"/>
  <c r="F81" i="12"/>
  <c r="H96" i="12"/>
  <c r="H108" i="12" s="1"/>
  <c r="F108" i="12"/>
  <c r="H123" i="12"/>
  <c r="H135" i="12" s="1"/>
  <c r="F135" i="12"/>
  <c r="H162" i="12"/>
  <c r="H177" i="12"/>
  <c r="H189" i="12" s="1"/>
  <c r="F189" i="12"/>
  <c r="H204" i="12"/>
  <c r="H216" i="12" s="1"/>
  <c r="F216" i="12"/>
  <c r="H231" i="12"/>
  <c r="H243" i="12" s="1"/>
  <c r="F243" i="12"/>
  <c r="D273" i="8"/>
  <c r="H323" i="12"/>
  <c r="D323" i="12"/>
  <c r="H322" i="12"/>
  <c r="D322" i="12"/>
  <c r="H319" i="12"/>
  <c r="D319" i="12"/>
  <c r="H318" i="12"/>
  <c r="D318" i="12"/>
  <c r="H316" i="12"/>
  <c r="D316" i="12"/>
  <c r="H315" i="12"/>
  <c r="D315" i="12"/>
  <c r="H314" i="12"/>
  <c r="D314" i="12"/>
  <c r="H313" i="12"/>
  <c r="F312" i="12"/>
  <c r="D324" i="11"/>
  <c r="D323" i="11"/>
  <c r="D320" i="11"/>
  <c r="D319" i="11"/>
  <c r="D317" i="11"/>
  <c r="D316" i="11"/>
  <c r="D315" i="11"/>
  <c r="H312" i="12" l="1"/>
  <c r="H324" i="12" s="1"/>
  <c r="F324" i="12"/>
  <c r="D274" i="8"/>
  <c r="H286" i="12"/>
  <c r="H287" i="12"/>
  <c r="H289" i="12"/>
  <c r="H291" i="12"/>
  <c r="H292" i="12"/>
  <c r="H295" i="12"/>
  <c r="H296" i="12"/>
  <c r="F285" i="12"/>
  <c r="D296" i="12"/>
  <c r="D295" i="12"/>
  <c r="D292" i="12"/>
  <c r="D291" i="12"/>
  <c r="D289" i="12"/>
  <c r="D288" i="12"/>
  <c r="D287" i="12"/>
  <c r="D250" i="8"/>
  <c r="H285" i="12" l="1"/>
  <c r="H297" i="12" s="1"/>
  <c r="F297" i="12"/>
  <c r="D297" i="11" l="1"/>
  <c r="D296" i="11"/>
  <c r="D293" i="11"/>
  <c r="D292" i="11"/>
  <c r="D290" i="11"/>
  <c r="D289" i="11"/>
  <c r="D288" i="11"/>
  <c r="D251" i="8"/>
  <c r="H269" i="12" l="1"/>
  <c r="D269" i="12"/>
  <c r="H268" i="12"/>
  <c r="D268" i="12"/>
  <c r="H265" i="12"/>
  <c r="D265" i="12"/>
  <c r="H264" i="12"/>
  <c r="D264" i="12"/>
  <c r="H262" i="12"/>
  <c r="D262" i="12"/>
  <c r="H261" i="12"/>
  <c r="D261" i="12"/>
  <c r="H260" i="12"/>
  <c r="D260" i="12"/>
  <c r="H259" i="12"/>
  <c r="F258" i="12"/>
  <c r="H258" i="12" l="1"/>
  <c r="H270" i="12" s="1"/>
  <c r="F270" i="12"/>
  <c r="D242" i="12"/>
  <c r="D241" i="12"/>
  <c r="D238" i="12"/>
  <c r="D237" i="12"/>
  <c r="D235" i="12"/>
  <c r="D234" i="12"/>
  <c r="D233" i="12"/>
  <c r="D227" i="8"/>
  <c r="D270" i="11"/>
  <c r="D269" i="11"/>
  <c r="D266" i="11"/>
  <c r="D265" i="11"/>
  <c r="D263" i="11"/>
  <c r="D262" i="11"/>
  <c r="D261" i="11"/>
  <c r="D228" i="8" l="1"/>
  <c r="D185" i="11" l="1"/>
  <c r="D135" i="8"/>
  <c r="D158" i="8"/>
  <c r="D181" i="8"/>
  <c r="D172" i="8"/>
  <c r="D214" i="12"/>
  <c r="D211" i="12"/>
  <c r="D210" i="12"/>
  <c r="D208" i="12"/>
  <c r="D207" i="12"/>
  <c r="D206" i="12"/>
  <c r="D182" i="8" l="1"/>
  <c r="D243" i="11" l="1"/>
  <c r="D239" i="11"/>
  <c r="D238" i="11"/>
  <c r="D236" i="11"/>
  <c r="D235" i="11"/>
  <c r="D234" i="11"/>
  <c r="D126" i="8" l="1"/>
  <c r="D136" i="8" s="1"/>
  <c r="D184" i="12"/>
  <c r="D161" i="12"/>
  <c r="D160" i="12"/>
  <c r="D156" i="12"/>
  <c r="D154" i="12"/>
  <c r="D153" i="12"/>
  <c r="D152" i="12"/>
  <c r="D212" i="11"/>
  <c r="D189" i="11" l="1"/>
  <c r="D188" i="11"/>
  <c r="D184" i="11"/>
  <c r="D182" i="11"/>
  <c r="D181" i="11"/>
  <c r="D180" i="11"/>
  <c r="D216" i="11" l="1"/>
  <c r="D215" i="11"/>
  <c r="D211" i="11"/>
  <c r="D209" i="11"/>
  <c r="D208" i="11"/>
  <c r="D207" i="11"/>
  <c r="D149" i="8"/>
  <c r="D159" i="8" l="1"/>
  <c r="BG25" i="14"/>
  <c r="D66" i="8"/>
  <c r="D89" i="8"/>
  <c r="D44" i="8"/>
  <c r="D21" i="8"/>
  <c r="D107" i="12"/>
  <c r="D106" i="12"/>
  <c r="D102" i="12"/>
  <c r="D100" i="12"/>
  <c r="D99" i="12"/>
  <c r="D98" i="12"/>
  <c r="D134" i="12"/>
  <c r="D133" i="12"/>
  <c r="D129" i="12"/>
  <c r="D127" i="12"/>
  <c r="D126" i="12"/>
  <c r="D125" i="12"/>
  <c r="D188" i="12"/>
  <c r="D187" i="12"/>
  <c r="D183" i="12"/>
  <c r="D181" i="12"/>
  <c r="D180" i="12"/>
  <c r="D179" i="12"/>
  <c r="D80" i="12"/>
  <c r="D79" i="12"/>
  <c r="D75" i="12"/>
  <c r="D73" i="12"/>
  <c r="D72" i="12"/>
  <c r="D71" i="12"/>
  <c r="D53" i="12"/>
  <c r="D52" i="12"/>
  <c r="D48" i="12"/>
  <c r="D46" i="12"/>
  <c r="D45" i="12"/>
  <c r="D26" i="12"/>
  <c r="D25" i="12"/>
  <c r="D21" i="12"/>
  <c r="D19" i="12"/>
  <c r="D18" i="12"/>
  <c r="D162" i="11"/>
  <c r="D161" i="11"/>
  <c r="D157" i="11"/>
  <c r="D155" i="11"/>
  <c r="D154" i="11"/>
  <c r="D153" i="11"/>
  <c r="D135" i="11"/>
  <c r="D134" i="11"/>
  <c r="D130" i="11"/>
  <c r="D128" i="11"/>
  <c r="D127" i="11"/>
  <c r="D126" i="11"/>
  <c r="D108" i="11"/>
  <c r="D107" i="11"/>
  <c r="D103" i="11"/>
  <c r="D101" i="11"/>
  <c r="D100" i="11"/>
  <c r="D99" i="11"/>
  <c r="D81" i="11"/>
  <c r="D80" i="11"/>
  <c r="D76" i="11"/>
  <c r="D74" i="11"/>
  <c r="D73" i="11"/>
  <c r="D72" i="11"/>
  <c r="D54" i="11"/>
  <c r="D53" i="11"/>
  <c r="D49" i="11"/>
  <c r="D47" i="11"/>
  <c r="D46" i="11"/>
  <c r="D27" i="11"/>
  <c r="D26" i="11"/>
  <c r="D22" i="11"/>
  <c r="D20" i="11"/>
  <c r="D19" i="11"/>
  <c r="D35" i="8"/>
  <c r="D57" i="8"/>
  <c r="D80" i="8"/>
  <c r="D103" i="8"/>
  <c r="D113" i="8" l="1"/>
  <c r="D90" i="8"/>
  <c r="D22" i="8"/>
  <c r="D45" i="8"/>
  <c r="D67" i="8"/>
  <c r="D205" i="8" l="1"/>
</calcChain>
</file>

<file path=xl/sharedStrings.xml><?xml version="1.0" encoding="utf-8"?>
<sst xmlns="http://schemas.openxmlformats.org/spreadsheetml/2006/main" count="6482" uniqueCount="736">
  <si>
    <t>Форма 2</t>
  </si>
  <si>
    <t>№</t>
  </si>
  <si>
    <t>1</t>
  </si>
  <si>
    <t>2</t>
  </si>
  <si>
    <t>3</t>
  </si>
  <si>
    <t>4</t>
  </si>
  <si>
    <t>Раскрываемая информация</t>
  </si>
  <si>
    <t>Сведения о сроках направления заявки на заключение договора</t>
  </si>
  <si>
    <t>Место размещения сведений в информационно-коммуникационной сети "Интернет"</t>
  </si>
  <si>
    <t>Заявка на заключение договора транспортировки газа</t>
  </si>
  <si>
    <t>Договор на оказание услуг по транспортировке газа в транзитном потоке газораспределительной организации/потребителю</t>
  </si>
  <si>
    <t>(наименование субъекта естественной монополии)</t>
  </si>
  <si>
    <t>Приложение 7</t>
  </si>
  <si>
    <t>ООО Индустриальный Парк "Станкомаш"</t>
  </si>
  <si>
    <t>-    по договорам, заключаемым на срок до одного года, - не позднее чем за месяц и не ранее чем за три месяца до указанной в заявке даты начала транспортировки;</t>
  </si>
  <si>
    <t>-    по договорам, заключаемым на срок более одного года и до пяти лет, - не позднее чем за три месяца и не ранее чем за один год до начала года, в котором начнется транспортировка;</t>
  </si>
  <si>
    <t>-    по договорам, заключаемым на срок более пяти лет, - не позднее чем за шесть месяцев и не ранее чем за три года до начала года, в котором начнется транспортировка.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</si>
  <si>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</si>
  <si>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</si>
  <si>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</si>
  <si>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</si>
  <si>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</si>
  <si>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</si>
  <si>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</si>
  <si>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</si>
  <si>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</si>
  <si>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</si>
  <si>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</si>
  <si>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</si>
  <si>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</si>
  <si>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</si>
  <si>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</si>
  <si>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</si>
  <si>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</si>
  <si>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</si>
  <si>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</si>
  <si>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</si>
  <si>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</si>
  <si>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</si>
  <si>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</si>
  <si>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</si>
  <si>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</si>
  <si>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</si>
  <si>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</si>
  <si>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</si>
  <si>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</si>
  <si>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</si>
  <si>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</si>
  <si>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</si>
  <si>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</si>
  <si>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</si>
  <si>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</si>
  <si>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</si>
  <si>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</si>
  <si>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</si>
  <si>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</si>
  <si>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</si>
  <si>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</si>
  <si>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</si>
  <si>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</si>
  <si>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</si>
  <si>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</si>
  <si>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</si>
  <si>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</si>
  <si>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Форма 3</t>
  </si>
  <si>
    <t>(наименование зоны обслуживания/обособленной системы)</t>
  </si>
  <si>
    <t>Номер по порядку</t>
  </si>
  <si>
    <t>Категория заявителей</t>
  </si>
  <si>
    <t>Количество отклонённых заявок</t>
  </si>
  <si>
    <t xml:space="preserve">Количество выполненных присоединений </t>
  </si>
  <si>
    <t>количество, шт.</t>
  </si>
  <si>
    <t>причина отклонения</t>
  </si>
  <si>
    <t>непредставление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</si>
  <si>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</si>
  <si>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</si>
  <si>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</si>
  <si>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</si>
  <si>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</si>
  <si>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</si>
  <si>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стандартизованные ставки</t>
  </si>
  <si>
    <t>юридическое лицо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</si>
  <si>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</si>
  <si>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</si>
  <si>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</si>
  <si>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</si>
  <si>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</si>
  <si>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</si>
  <si>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</si>
  <si>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</si>
  <si>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Количество                                               заключённых                                   договоров</t>
  </si>
  <si>
    <t>Количество поступивших                          заявок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</si>
  <si>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</si>
  <si>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к приказу ФАС России
от 18.01.2019 № 38/19</t>
  </si>
  <si>
    <t>Количество удовлетворенных заявок, штук</t>
  </si>
  <si>
    <t>Количество заявок, находящихся на рассмотрении, штук</t>
  </si>
  <si>
    <t>в связи с отсутствием технической возможности</t>
  </si>
  <si>
    <t>в связи с отсутствием документов</t>
  </si>
  <si>
    <t>Количество поступивших заявок, штук</t>
  </si>
  <si>
    <t>Точка входа в газораспреде-лительную сеть</t>
  </si>
  <si>
    <t>Количество отклоненных заявок, штук</t>
  </si>
  <si>
    <t>ООО "Индустриальный Парк "Станкомаш"</t>
  </si>
  <si>
    <t>ГРП</t>
  </si>
  <si>
    <t>Наименование газораспределительной сети</t>
  </si>
  <si>
    <t>Газораспределительная сеть                                                                 ООО Индустриальный Парк "Станкомаш" г.Челябинск</t>
  </si>
  <si>
    <t>Приложение № 5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</si>
  <si>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</si>
  <si>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</si>
  <si>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</si>
  <si>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</si>
  <si>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</si>
  <si>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</si>
  <si>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</si>
  <si>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</si>
  <si>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</si>
  <si>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</si>
  <si>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</si>
  <si>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Группа потребления</t>
  </si>
  <si>
    <t xml:space="preserve"> год</t>
  </si>
  <si>
    <t>за 20</t>
  </si>
  <si>
    <t>Форма 7</t>
  </si>
  <si>
    <t>Приложение № 4</t>
  </si>
  <si>
    <t xml:space="preserve">Информация о тарифах </t>
  </si>
  <si>
    <t>(наименование субъекта Российской Федерации)</t>
  </si>
  <si>
    <t>в</t>
  </si>
  <si>
    <t>Реквизиты приказа федерального органа исполнительной власти в области регулирования тарифов об установлении тарифа по газораспределительным сетям</t>
  </si>
  <si>
    <t>от</t>
  </si>
  <si>
    <r>
      <t>Тарифы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) по группам потребителей с объемом потребления газа (млн.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/год)</t>
    </r>
  </si>
  <si>
    <r>
      <t>Тариф на услуги
по транспортировке газа
в транзитном потоке
(руб./1000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)</t>
    </r>
  </si>
  <si>
    <t>свыше
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</si>
  <si>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</si>
  <si>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</si>
  <si>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</si>
  <si>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</si>
  <si>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</si>
  <si>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</si>
  <si>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</si>
  <si>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по</t>
  </si>
  <si>
    <t>-</t>
  </si>
  <si>
    <t>г. Челябинск</t>
  </si>
  <si>
    <t>Приложение 10</t>
  </si>
  <si>
    <t>Индивидуальный проект</t>
  </si>
  <si>
    <t xml:space="preserve">Приложение № 6 </t>
  </si>
  <si>
    <t>№ п/п</t>
  </si>
  <si>
    <t>Наименование потребителя</t>
  </si>
  <si>
    <t>ООО "БВК"</t>
  </si>
  <si>
    <t>ООО "Модерн-Гласс"</t>
  </si>
  <si>
    <t>АО "ТНН"</t>
  </si>
  <si>
    <t>АО "РЭД"</t>
  </si>
  <si>
    <t>Форма 6</t>
  </si>
  <si>
    <t>ИП Первухин Л.В.</t>
  </si>
  <si>
    <t>ООО "КРУГ"</t>
  </si>
  <si>
    <t xml:space="preserve">ООО Индустриальный Парк "Станкомаш" </t>
  </si>
  <si>
    <t>ПЛАН</t>
  </si>
  <si>
    <t>ФАКТ</t>
  </si>
  <si>
    <t>ООО "Лизард"</t>
  </si>
  <si>
    <t>ООО "Научно-производственный центр гидроавтоматики"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</si>
  <si>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</si>
  <si>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 xml:space="preserve"> </t>
  </si>
  <si>
    <t>Приложение № 1</t>
  </si>
  <si>
    <t>Челябинской области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</si>
  <si>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</si>
  <si>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газораспределительным</t>
  </si>
  <si>
    <t>сетям на территории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</si>
  <si>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</si>
  <si>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</si>
  <si>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</si>
  <si>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</si>
  <si>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</si>
  <si>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</si>
  <si>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</si>
  <si>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</si>
  <si>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</si>
  <si>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</si>
  <si>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</si>
  <si>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</si>
  <si>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</si>
  <si>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</si>
  <si>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</si>
  <si>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</si>
  <si>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</si>
  <si>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</si>
  <si>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</si>
  <si>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</si>
  <si>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</si>
  <si>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</si>
  <si>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</si>
  <si>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</si>
  <si>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</si>
  <si>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</si>
  <si>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</si>
  <si>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</si>
  <si>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</si>
  <si>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</si>
  <si>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</si>
  <si>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</si>
  <si>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</si>
  <si>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</si>
  <si>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</si>
  <si>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</si>
  <si>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</si>
  <si>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</si>
  <si>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</si>
  <si>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</si>
  <si>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</si>
  <si>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</si>
  <si>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</si>
  <si>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</si>
  <si>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</si>
  <si>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</si>
  <si>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</si>
  <si>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</si>
  <si>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</si>
  <si>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</si>
  <si>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</si>
  <si>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</si>
  <si>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</si>
  <si>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</si>
  <si>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</si>
  <si>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</si>
  <si>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</si>
  <si>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</si>
  <si>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</si>
  <si>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</si>
  <si>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</si>
  <si>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</si>
  <si>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</si>
  <si>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</si>
  <si>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</si>
  <si>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</si>
  <si>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</si>
  <si>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</si>
  <si>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</si>
  <si>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</si>
  <si>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</si>
  <si>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</si>
  <si>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</si>
  <si>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</si>
  <si>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</si>
  <si>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</si>
  <si>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</si>
  <si>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</si>
  <si>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</si>
  <si>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</si>
  <si>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</si>
  <si>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</si>
  <si>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</si>
  <si>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</si>
  <si>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</si>
  <si>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</si>
  <si>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</si>
  <si>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</si>
  <si>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</si>
  <si>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</si>
  <si>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</si>
  <si>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</si>
  <si>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</si>
  <si>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</si>
  <si>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</si>
  <si>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</si>
  <si>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</si>
  <si>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</si>
  <si>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</si>
  <si>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</si>
  <si>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</si>
  <si>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</si>
  <si>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</si>
  <si>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</si>
  <si>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</si>
  <si>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</si>
  <si>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</si>
  <si>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</si>
  <si>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</si>
  <si>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</si>
  <si>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</si>
  <si>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</si>
  <si>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</si>
  <si>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</si>
  <si>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</si>
  <si>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</si>
  <si>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</si>
  <si>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</si>
  <si>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на  20</t>
  </si>
  <si>
    <t>Приложение № 2</t>
  </si>
  <si>
    <t>Вид тарифа</t>
  </si>
  <si>
    <t xml:space="preserve">на территории </t>
  </si>
  <si>
    <t xml:space="preserve"> год в сфере оказания услуг по транспортировке газа</t>
  </si>
  <si>
    <t>Информация об объёмах транспортировки газа</t>
  </si>
  <si>
    <t>по газораспределительным сетям (с детализацией по группам газопотребления)</t>
  </si>
  <si>
    <r>
      <rPr>
        <b/>
        <sz val="11"/>
        <rFont val="Times New Roman"/>
        <family val="1"/>
        <charset val="204"/>
      </rPr>
      <t>Приложение № 1. Форма 3.</t>
    </r>
    <r>
      <rPr>
        <sz val="11"/>
        <rFont val="Times New Roman"/>
        <family val="1"/>
        <charset val="204"/>
      </rPr>
      <t xml:space="preserve"> Информация о тарифах на услуги по транспортировке газа по газораспределительным сетям. </t>
    </r>
  </si>
  <si>
    <r>
      <rPr>
        <b/>
        <sz val="11"/>
        <rFont val="Times New Roman"/>
        <family val="1"/>
        <charset val="204"/>
      </rPr>
      <t>Приложение № 7. Форма 2.</t>
    </r>
    <r>
      <rPr>
        <sz val="11"/>
        <rFont val="Times New Roman"/>
        <family val="1"/>
        <charset val="204"/>
      </rPr>
      <t xml:space="preserve"> Информация об условиях, на которых осуществляется оказание регулируемых услуг по транспортировке газа по газораспределительным сетям.</t>
    </r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</si>
  <si>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</si>
  <si>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</si>
  <si>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ИЮНЬ</t>
  </si>
  <si>
    <t>Точка входа в газораспределительную сеть</t>
  </si>
  <si>
    <t>Точка выхода из газораспределительной сети</t>
  </si>
  <si>
    <t>транзит</t>
  </si>
  <si>
    <t xml:space="preserve">Свободная мощность газораспределительной сети, млн. куб. м </t>
  </si>
  <si>
    <t>Объемы газа в соответствии с удовлетворенными заявками, 
млн. куб. м</t>
  </si>
  <si>
    <t>Объемы газа в соответствии                   с поступившими заявками, млн. куб. м</t>
  </si>
  <si>
    <t>Номер группы газопотребления/
транзит</t>
  </si>
  <si>
    <t>МАЙ</t>
  </si>
  <si>
    <t>АПРЕЛЬ</t>
  </si>
  <si>
    <t>МАРТ</t>
  </si>
  <si>
    <t>ФЕВРАЛЬ</t>
  </si>
  <si>
    <t>ЯНВАРЬ</t>
  </si>
  <si>
    <t>на</t>
  </si>
  <si>
    <t>за</t>
  </si>
  <si>
    <r>
      <rPr>
        <b/>
        <sz val="11"/>
        <rFont val="Times New Roman"/>
        <family val="1"/>
        <charset val="204"/>
      </rPr>
      <t xml:space="preserve">Приложение № 5. Форма 2. </t>
    </r>
    <r>
      <rPr>
        <sz val="11"/>
        <rFont val="Times New Roman"/>
        <family val="1"/>
        <charset val="204"/>
      </rPr>
      <t xml:space="preserve">Информация о регистрации и ходе реализации </t>
    </r>
    <r>
      <rPr>
        <u/>
        <sz val="11"/>
        <rFont val="Times New Roman"/>
        <family val="1"/>
        <charset val="204"/>
      </rPr>
      <t>заявок</t>
    </r>
    <r>
      <rPr>
        <sz val="11"/>
        <rFont val="Times New Roman"/>
        <family val="1"/>
        <charset val="204"/>
      </rPr>
      <t xml:space="preserve"> на доступ к услугам по транспортировке газа по газораспределительным сетям.</t>
    </r>
  </si>
  <si>
    <t>Наименование газораспреде-лительной сети</t>
  </si>
  <si>
    <t>Точка 
входа в газораспреде-лительную сеть</t>
  </si>
  <si>
    <t>Точка 
выхода из газораспреде-лительной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</si>
  <si>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</si>
  <si>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</si>
  <si>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</si>
  <si>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</si>
  <si>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r>
      <rPr>
        <b/>
        <sz val="11"/>
        <rFont val="Times New Roman"/>
        <family val="1"/>
        <charset val="204"/>
      </rPr>
      <t>Приложение № 8. Форма 2.</t>
    </r>
    <r>
      <rPr>
        <sz val="11"/>
        <rFont val="Times New Roman"/>
        <family val="1"/>
        <charset val="204"/>
      </rPr>
      <t xml:space="preserve"> Информация о порядке выполнения технологических, технических и других мероприятий, связанных с подключением (присоединением) к газораспределительным сетям</t>
    </r>
  </si>
  <si>
    <t xml:space="preserve">Социально значимые группы потребителей и население  на производственной площадке ООО Индустриальный Парк "Станкомаш" - отсутствуют. </t>
  </si>
  <si>
    <t>Приложение 8</t>
  </si>
  <si>
    <t>Информация об основных потребительских характеристиках регулируемых услуг</t>
  </si>
  <si>
    <t>и их соответствии стандартам качества</t>
  </si>
  <si>
    <t>по газораспределительным сетям на территории</t>
  </si>
  <si>
    <t>Место 
размещения
сведений в информационно-коммуникационной 
сети "Интернет"</t>
  </si>
  <si>
    <t>Реквизиты</t>
  </si>
  <si>
    <t>Показатель надежности услуг по транспортировке газа по газораспределительным сетям (Кнад)</t>
  </si>
  <si>
    <t>Показатель качества услуг по транспортировке газа по газораспределительным сетям (Ккач)</t>
  </si>
  <si>
    <t>Обобщенный показатель надежности и качества оказываемых услуг (Коб)</t>
  </si>
  <si>
    <t>Сведения о лицензии</t>
  </si>
  <si>
    <t>Челябинская область</t>
  </si>
  <si>
    <t>Приложение № 3</t>
  </si>
  <si>
    <t>№ ВХ-56-004925 от 29.02.2016г.</t>
  </si>
  <si>
    <r>
      <rPr>
        <b/>
        <sz val="11"/>
        <rFont val="Times New Roman"/>
        <family val="1"/>
        <charset val="204"/>
      </rPr>
      <t>Приложение № 3. Форма 3.</t>
    </r>
    <r>
      <rPr>
        <sz val="11"/>
        <rFont val="Times New Roman"/>
        <family val="1"/>
        <charset val="204"/>
      </rPr>
      <t xml:space="preserve"> Информация об основных потребительских характеристиках регулируемых услуг и их соответствии стандартам качества в сфере оказания услуг по транспортировке газа  по газораспределительным сетям</t>
    </r>
  </si>
  <si>
    <r>
      <t>Объемы газа, тыс.м</t>
    </r>
    <r>
      <rPr>
        <vertAlign val="superscript"/>
        <sz val="12"/>
        <rFont val="Times New Roman"/>
        <family val="1"/>
        <charset val="204"/>
      </rPr>
      <t>3</t>
    </r>
  </si>
  <si>
    <t>на 20</t>
  </si>
  <si>
    <t>открыть&gt;&gt;</t>
  </si>
  <si>
    <t>\</t>
  </si>
  <si>
    <t>Газораспределительная сеть                                                                                                                                                                               ООО Индустриальный Парк "Станкомаш"  г. Челябинск</t>
  </si>
  <si>
    <t>ИЮЛЬ</t>
  </si>
  <si>
    <t>за  20</t>
  </si>
  <si>
    <t>открыть &gt;&gt;</t>
  </si>
  <si>
    <t>АВГУСТ</t>
  </si>
  <si>
    <t>ООО "РАМА"</t>
  </si>
  <si>
    <t>ГРП                                                                        г. Челябинск                                                                                                           ул. Енисейская 8</t>
  </si>
  <si>
    <t>СЕНТЯБРЬ</t>
  </si>
  <si>
    <t>ОКТЯБРЬ</t>
  </si>
  <si>
    <t>НОЯБРЬ</t>
  </si>
  <si>
    <t>ДЕКАБРЬ</t>
  </si>
  <si>
    <t>Объемы газа в соответствии с удовлетворенными заявками, млн. куб. м</t>
  </si>
  <si>
    <t>Дифференцированный тариф всего, в т.ч.:</t>
  </si>
  <si>
    <t>N</t>
  </si>
  <si>
    <t>Место размещения информации в информационно-коммуникационной сети "Интернет"</t>
  </si>
  <si>
    <t>Перечень документов, направляемых для рассмотрения заявки о подключении (технологическом присоединении)</t>
  </si>
  <si>
    <t>Информация о плате за подключение (технологическое присоединение) к газораспределительным сетям</t>
  </si>
  <si>
    <t>Сведения о структурных подразделениях, осуществляющих прием заявок на подключение (технологическое присоединение)</t>
  </si>
  <si>
    <t>Приложение 9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</si>
  <si>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</si>
  <si>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</si>
  <si>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</si>
  <si>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</si>
  <si>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</si>
  <si>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</si>
  <si>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</si>
  <si>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</si>
  <si>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</si>
  <si>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</si>
  <si>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</si>
  <si>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</si>
  <si>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</si>
  <si>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</si>
  <si>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</si>
  <si>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</si>
  <si>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</si>
  <si>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</si>
  <si>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</si>
  <si>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</si>
  <si>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</si>
  <si>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</si>
  <si>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</si>
  <si>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</si>
  <si>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</si>
  <si>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</si>
  <si>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</si>
  <si>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</si>
  <si>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</si>
  <si>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</si>
  <si>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</si>
  <si>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</si>
  <si>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</si>
  <si>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</si>
  <si>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ИНВЕСТИЦИОННАЯ ПРОГРАММА ОТСУТСТВУЕТ</t>
  </si>
  <si>
    <t>ООО "Промсырье"</t>
  </si>
  <si>
    <t>Значение 
планового 
показателя                      на 2019-2023гг                Пост. № 77/3 от 29.11.2018г.</t>
  </si>
  <si>
    <t>эл.энергия+экспертиза+транс.усл.</t>
  </si>
  <si>
    <t>газ</t>
  </si>
  <si>
    <t>матер.и зап.части+охр.труда+тов.хоз.быт+инстр.остн.</t>
  </si>
  <si>
    <t>ХВС +ВО</t>
  </si>
  <si>
    <t>в объектах газораспределительной организации</t>
  </si>
  <si>
    <t>ГРПБ</t>
  </si>
  <si>
    <t>https://stankomash.konar.ru/raskrytie-informacii/</t>
  </si>
  <si>
    <t xml:space="preserve">*Социально значимые группы потребителей и население  на производственной площадке ООО Индустриальный Парк "Станкомаш" - отсутствуют. </t>
  </si>
  <si>
    <t>Газопроводы вводы к промышленным предприятиям</t>
  </si>
  <si>
    <t xml:space="preserve">Присоединение в зависимости от возможностей технологии, может производится как с прекращением подачи газа потребителям системы газораспределения и сбросом газа в атмосферу, так и без отключений и сброса газа. 
В том случае, если необходимо произвести прекращение подачи газа потребителям, посредством запорной арматуры на газопроводах, выполняется отключение участка, к которому производится присоединение. 
При приминении устройства "для присоединения без прекращения газоснабжения", прекращени газоснабжения не требуется.
</t>
  </si>
  <si>
    <t>При прекращении газоснабжения:
1) Отключения участка газопровода, к которому планируется произвести подклбючение;
2) Освобождение газопровода от газа с выработкой на потребителя и сбросом отсатков газа в атмосферу;
3) Продувка воздухом или инертным газом;
4) Контроль загозованности в газопроводе;
5) Контрольная опрессовка присоединяемого объекта;
6) присоединение;
7)Испытание на гермитичность места присоединения;
8) Совместная опрессовка вновь присоединенного объекта и отключенного участка газопровода;
9) Пуск газа.
Без прекращения газоснабжения:
1) Контрольная опрессовка присоединяемого объекта;
2) Присоединение;
3) Испытание на гермитичность места присоединения;
4) Пуск газа с использованием устройствадля присоединения без прекращения газоснабжения</t>
  </si>
  <si>
    <t>1) Сдача законного строительством объекта газоснабжения комиссии с участием представителя газораспределительной организации;
2) Получение разрешения на ввод объекта в эксплуатацию;
3) Согласование прекращения газоснабжения портебителей .</t>
  </si>
  <si>
    <t>ЭСК  ООО</t>
  </si>
  <si>
    <t>Услуги сотовой связи</t>
  </si>
  <si>
    <t>ПАО МТС</t>
  </si>
  <si>
    <t>шт</t>
  </si>
  <si>
    <t>1) Оформление акта приемки газораспеделительной системы;
2) Оформление на ввод объекта в эксплуатацию;
3) Согласование прекращения газонабжения потребителей.</t>
  </si>
  <si>
    <t>Перчатки ЭКСТРА для защиты от механических рисков хлопчатобумажные с ПВХ покрытием</t>
  </si>
  <si>
    <t>Мыло туалетное в обертке 100г</t>
  </si>
  <si>
    <t>Списание на расходы ИП00-000144 от 22.02.2022 8:54:51</t>
  </si>
  <si>
    <t>Полумаска (респиратор) 3М 8122 FFP2 NR D</t>
  </si>
  <si>
    <t>пар</t>
  </si>
  <si>
    <t>Списание на расходы ИП00-000231 от 28.02.2022 23:59:59</t>
  </si>
  <si>
    <t>Списание на расходы ИП00-000047 от 31.01.2022 13:03:18</t>
  </si>
  <si>
    <t>МОЛОТ ООО</t>
  </si>
  <si>
    <t>Перчатки CERVA BABBLER для защиты от механических рисков маслобензостойкие с повышенной износостойко</t>
  </si>
  <si>
    <t>ИП Климцова А.В.</t>
  </si>
  <si>
    <t>ЭСК ООО</t>
  </si>
  <si>
    <t>Спрей-репеллент защитный от укусов насекомых 100мл РЕФТАМИД</t>
  </si>
  <si>
    <t>01.12.2022</t>
  </si>
  <si>
    <t>01.07.2024</t>
  </si>
  <si>
    <t>01.07.2025</t>
  </si>
  <si>
    <t>30.06.2025</t>
  </si>
  <si>
    <t>828/22</t>
  </si>
  <si>
    <t>16.11.2022</t>
  </si>
  <si>
    <t>период  01.01.2022 по 31.12.2022  года</t>
  </si>
  <si>
    <t>чел.час</t>
  </si>
  <si>
    <t xml:space="preserve">прочие </t>
  </si>
  <si>
    <t>2023 год</t>
  </si>
  <si>
    <t>23</t>
  </si>
  <si>
    <t>2023 года</t>
  </si>
  <si>
    <t>период  01.01.2023 по 31.01.2023  года</t>
  </si>
  <si>
    <t>период  01.02.2023 по 29.02.2023  года</t>
  </si>
  <si>
    <t>период  01.03.2023 по 31.03.2023  года</t>
  </si>
  <si>
    <t>период  01.04.2023 по 30.04.2023  года</t>
  </si>
  <si>
    <t>период  01.05.2023 по 31.05.2023  года</t>
  </si>
  <si>
    <t>период  01.06.2023 по 30.06.2023  года</t>
  </si>
  <si>
    <t>период  01.07.2023 по 31.07.2023  года</t>
  </si>
  <si>
    <t>период  01.08.2023 по 31.08.2023  года</t>
  </si>
  <si>
    <t>период  01.09.2023 по 30.09.2023  года</t>
  </si>
  <si>
    <t>период  01.10.2023 по 31.10.2023  года</t>
  </si>
  <si>
    <t>период  01.11.2023 по 30.11.2023  года</t>
  </si>
  <si>
    <t>период  01.12.2023 по 31.12.2023  года</t>
  </si>
  <si>
    <t>2023года</t>
  </si>
  <si>
    <t>период  01.09.2023 по 30.09.2023 года</t>
  </si>
  <si>
    <t>период  01.11.2023 по 30.11.2023 года</t>
  </si>
  <si>
    <t xml:space="preserve"> период с 01.01.2023 по 31.01.2023</t>
  </si>
  <si>
    <t xml:space="preserve"> период с 01.02.2023 по 29.02.2023</t>
  </si>
  <si>
    <t>период с 01.03.2023 по 31.03.2023</t>
  </si>
  <si>
    <t xml:space="preserve"> период с 01.04.2023 по 30.04.2023</t>
  </si>
  <si>
    <t xml:space="preserve">  период с 01.05.2023 по 31.05.2023</t>
  </si>
  <si>
    <t xml:space="preserve"> период с 01.06.2023 по 30.06.2023</t>
  </si>
  <si>
    <t xml:space="preserve"> период с 01.07.2023 по 31.07.2023</t>
  </si>
  <si>
    <t xml:space="preserve"> период с 01.08.2023 по 31.08.2023</t>
  </si>
  <si>
    <t xml:space="preserve"> период с 01.09.2023 по 30.09.2023</t>
  </si>
  <si>
    <t xml:space="preserve"> период с 01.10.2023 по 31.10.2023</t>
  </si>
  <si>
    <t xml:space="preserve"> период с 01.11.2023 по 30.11.2023</t>
  </si>
  <si>
    <t xml:space="preserve"> период с 01.12.2023 по 31.12.2023</t>
  </si>
  <si>
    <t xml:space="preserve"> период с 01.01.2023 по 31.03.2023</t>
  </si>
  <si>
    <t>период с 01.01.2023 по 31.01.2023</t>
  </si>
  <si>
    <t>период с 01.02.2023 по 28.02.2023</t>
  </si>
  <si>
    <t>период с 01.10.2023 по 31.10.2023</t>
  </si>
  <si>
    <t>период с 01.11.2023 по 30.11.2023</t>
  </si>
  <si>
    <t>период с 01.12.2023 по 31.12.2023</t>
  </si>
  <si>
    <t>с/ф № FOSS/0010705/ от 31.01.2023</t>
  </si>
  <si>
    <t>с/ф № FOSS/0010705/ от 28.02.2023</t>
  </si>
  <si>
    <t>с/ф № FOSS/0010705/ от 31.03.2023</t>
  </si>
  <si>
    <t>с/ф № FOSS/0010705/ от 30.04.2023</t>
  </si>
  <si>
    <t>период с 01.04.2023 по 30.04.2023</t>
  </si>
  <si>
    <t>период с 01.05.2023 по 31.05.2023</t>
  </si>
  <si>
    <t>период с 01.06.2023 по 30.06.2023</t>
  </si>
  <si>
    <t>период с 01.07.2023 по 31.07.2023</t>
  </si>
  <si>
    <t>период с 01.08.2023 по 31.08.2023</t>
  </si>
  <si>
    <t>период с 01.09.2023 по 30.09.2023</t>
  </si>
  <si>
    <t>период  01.02.2023 по 28.02.2023  года</t>
  </si>
  <si>
    <t>_Движок для снега пластмассовый 750х550см арт.29870 ЧЕЛЯБТЕХОПТТОРГ</t>
  </si>
  <si>
    <t>_Грунтовка ГФ-021 ГОСТ 25129-82</t>
  </si>
  <si>
    <t>Услуги по обслуживанию оборудования КИПиА (ВПР), Заказ на ремонт 00082206 от 13.12.2022 , Требуется выполнить метрологическое обеспечение объектов ООО ИП" Станкомаш" за Январь 2023 г.</t>
  </si>
  <si>
    <t>чел.ч.</t>
  </si>
  <si>
    <t>УПД № 12 от 31.01.2023</t>
  </si>
  <si>
    <t>№  154 от 28.02.2023</t>
  </si>
  <si>
    <t>Услуги по обслуживанию оборудования КИПиА (ВПР), Заказ на ремонт 00084173 от 10.01.2023 , Восстановить систему диспетчеризации ПРГ за Февраль 2023 г.</t>
  </si>
  <si>
    <t>Услуги по обслуживанию оборудования КИПиА (ППР), Заказ на ремонт 00084704 от 13.01.2023 ,  за Февраль 2023 г.</t>
  </si>
  <si>
    <t>Услуги по обслуживанию оборудования КИПиА (ППР), Заказ на ремонт 00084708 от 13.01.2023 ,  за Февраль 2023 г.</t>
  </si>
  <si>
    <t>Услуги по обслуживанию оборудования КИПиА (ВПР), Заказ на ремонт 00085069 от 18.01.2023 , требуется выполнить метрологическое обеспечение объектов ООО ИП «Станкомаш» за 2023 год за Февраль 2023 г.</t>
  </si>
  <si>
    <t>№  162 от 31.01.2023</t>
  </si>
  <si>
    <t>Материалы,использованные при ТО и текущем ремонте оборудования аказ на ремонт 00084173 от 10.01.2023</t>
  </si>
  <si>
    <t>Внутреннее потребление ИП00-000298 от 09.02.2023 23:59:59</t>
  </si>
  <si>
    <t>кг.</t>
  </si>
  <si>
    <t>ГЕРМЕС ООО</t>
  </si>
  <si>
    <t>УПД № 8 от 01.02.2021</t>
  </si>
  <si>
    <t>УПД №2581 от 07.06.2021 г.</t>
  </si>
  <si>
    <t xml:space="preserve">ИВДИС ТК ООО </t>
  </si>
  <si>
    <t>л</t>
  </si>
  <si>
    <t>_Растворитель 646 ГОСТ 18188-72</t>
  </si>
  <si>
    <t>_Растворитель B-646 ВЕРШИНА</t>
  </si>
  <si>
    <t>Внутреннее потребление ИП00-000366 от 10.02.2023 0:00:00</t>
  </si>
  <si>
    <t>УПД №1390 от 08.04.2022 г.</t>
  </si>
  <si>
    <t>Бирка для ключей (в упак.100шт.) цв.красный КИТАЙ</t>
  </si>
  <si>
    <t>Горелка газовая с пьезоподжигом GT-31 арт.12-0031 REXANT</t>
  </si>
  <si>
    <t>Бирка для ключей 30х15 (в упак.50шт) цв.черный арт.237491 STAFF</t>
  </si>
  <si>
    <t>Баллон газовый SUPERGAS 600мл арт.KEMP-575 KEMPER</t>
  </si>
  <si>
    <t>Внутреннее потребление ИП00-000472 от 31.03.2023 23:59:59</t>
  </si>
  <si>
    <t>Спрей-детектор течи LEAK DETECTOR 500мл CASTOLIN</t>
  </si>
  <si>
    <t>Внутреннее потребление ИП00-000473 от 31.03.2023 23:59:59</t>
  </si>
  <si>
    <t>Внутреннее потребление ИП00-000515 от 31.03.2023 23:59:59</t>
  </si>
  <si>
    <t>Распылитель ручной MINI арт.8-425050_z01 GRINDA</t>
  </si>
  <si>
    <t>Крем-мыло жидкое DIONA 5л арт.145-5 PROSEPT</t>
  </si>
  <si>
    <t>Стяжка кабельная нейлоновая 200х2,5мм (в упак.100шт) арт.HTA-2,5х200/100Ч ZOLDER</t>
  </si>
  <si>
    <t>№  305 от 31.03.2023</t>
  </si>
  <si>
    <t>Услуги по обслуживанию оборудования КИПиА (ВПР), Заказ на ремонт 00088698 от 21.02.2023 и Заказ на ремонт 00090114 от 17.03.2023, Выполнить метрологическое обеспечение объектов ООО "Индустриальный Парк "Станкомаш" за 2023г. (с 21.02.2023 по 15.03.2023 и с 16.03.2023 по 31.03.2023) за Март 2023 г.</t>
  </si>
  <si>
    <t>КОМУС ООО</t>
  </si>
  <si>
    <t>№26991193 от 27.02.2023</t>
  </si>
  <si>
    <t>ВСЕИНСТРУМЕНТЫ.РУ ООО</t>
  </si>
  <si>
    <t>№1628965-ЧЕЛ от 07.03.2023</t>
  </si>
  <si>
    <t>№1465164-ЧЕЛ от 01.03.2023</t>
  </si>
  <si>
    <t>№1465133-ЧЕЛ от 01.03.2023</t>
  </si>
  <si>
    <t>ЭНЕРГОПРОМ ООО</t>
  </si>
  <si>
    <t>№580/1860 от 16.02.2023</t>
  </si>
  <si>
    <t>Услуги по обслуживанию оборудования КИПиА (ППР), Заказ на ремонт 00092941 от 13.04.2023 , Выполнить метрологическое обеспечение объектов ООО "Индустриальный Парк "Станкомаш" с 13.04.2023г по 27.04.2023г. за Апрель 2023 г.</t>
  </si>
  <si>
    <t>чел/час</t>
  </si>
  <si>
    <t>№  408 от 30.04.2023</t>
  </si>
  <si>
    <t>Паста ГАРДА-СТАНДАРТ для кожи очищающая с натуральным абразивом 200мл</t>
  </si>
  <si>
    <t>Крем ГАРДА-СТАНДАРТ для кожи рук и лица регенерирующий 100мл</t>
  </si>
  <si>
    <t>№ М2203-000004 от 21.03.2023</t>
  </si>
  <si>
    <t>№ М0504-000016 от 05.04.2023</t>
  </si>
  <si>
    <t>№ М2104-000053 от 21.04.2023</t>
  </si>
  <si>
    <t>Внутреннее потребление ИП00-000595 от 26.04.2023 7:45:19</t>
  </si>
  <si>
    <t xml:space="preserve"> период с 01.04.2023 по 30.06.2023</t>
  </si>
  <si>
    <t>период с 01.04.2023 по 30.06.2023</t>
  </si>
  <si>
    <t>Услуги по обслуживанию оборудования КИПиА (ППР), Заказ на ремонт 00093147 от 18.04.2023 ,  за Май 2023 г.</t>
  </si>
  <si>
    <t>Услуги по обслуживанию оборудования КИПиА (ВПР), Заказ на ремонт 00094349 от 02.05.2023 , Выполнить метрологическое обеспечение объектов за 2023г. за Май 2023 г.</t>
  </si>
  <si>
    <t>№  514 от 31.05.2023</t>
  </si>
  <si>
    <t>Эмаль ПФ-115 желтая</t>
  </si>
  <si>
    <t>кг</t>
  </si>
  <si>
    <t>Внутреннее потребление ИП00-000850 от 19.05.2023 23:59:59</t>
  </si>
  <si>
    <t>Внутреннее потребление ИП00-000754 от 17.05.2023 23:59:59</t>
  </si>
  <si>
    <t>(470,25)</t>
  </si>
  <si>
    <t>Внутреннее потребление ИП00-000782 от 17.05.2023 23:59:59</t>
  </si>
  <si>
    <t>(91,66)</t>
  </si>
  <si>
    <t>Внутреннее потребление ИП00-000755 от 19.05.2023 23:59:59</t>
  </si>
  <si>
    <t>(499,00)</t>
  </si>
  <si>
    <t>Внутреннее потребление ИП00-000774 от 19.05.2023 23:59:59</t>
  </si>
  <si>
    <t>(13 823,19)</t>
  </si>
  <si>
    <t>(1 895,83)</t>
  </si>
  <si>
    <t>Внутреннее потребление ИП00-000824 от 31.05.2023 11:23:13</t>
  </si>
  <si>
    <t>(3 194,90)</t>
  </si>
  <si>
    <t>Внутреннее потребление ИП00-000858 от 31.05.2023 23:59:59</t>
  </si>
  <si>
    <t>(1 629,48)</t>
  </si>
  <si>
    <t>_Кисть плоская 75мм арт.82265 СИБРТЕХ</t>
  </si>
  <si>
    <t>_Цепь стальная звено 4мм 0,152т DIN 766</t>
  </si>
  <si>
    <t>м</t>
  </si>
  <si>
    <t>Прокладка А-50-10-40ПОН ГОСТ 15180-86</t>
  </si>
  <si>
    <t>Прокладка А-80-10-40ПОН ГОСТ 15180-86</t>
  </si>
  <si>
    <t>Прокладка А-100-10-16ПОН ГОСТ 15180-86</t>
  </si>
  <si>
    <t>Набивка сальниковая безасбестовая из кевларовых волокон ТМГ 16х16мм ТУ У 26.8-30969031-014-2012</t>
  </si>
  <si>
    <t>Набор для уборки ЛЕНИВКА пластик (совок+щетка)</t>
  </si>
  <si>
    <t>_Метла круглая с черенком</t>
  </si>
  <si>
    <t>Ветошь х/б в брикетах Цветной трикотаж</t>
  </si>
  <si>
    <t>Пленка А4 125мкм 100шт для ламинирования глянцевая цв.прозрачный PROMEGA (по прайсу)</t>
  </si>
  <si>
    <t>упак</t>
  </si>
  <si>
    <t>УПД №47 от 17.03.2021</t>
  </si>
  <si>
    <t>ПЕРФО ООО ТД</t>
  </si>
  <si>
    <t>УПД №461 от 03.08.2022</t>
  </si>
  <si>
    <t>Т Драйв ООО</t>
  </si>
  <si>
    <t>УПД №9824 от 02.05.2023</t>
  </si>
  <si>
    <t>НОВЫЕ ТЕХНОЛОГИИ ООО</t>
  </si>
  <si>
    <t>УПД №211 от 21.04.2024</t>
  </si>
  <si>
    <t>УПД №287 от 30.12.2020</t>
  </si>
  <si>
    <t>ГРАДИЕНТ ТК ООО</t>
  </si>
  <si>
    <t>УПД №90 от 27,05.2019</t>
  </si>
  <si>
    <t>УПД OVT/44372292 от 30.05.2023</t>
  </si>
  <si>
    <t>Внутреннее потребление ИП00-000933 от 28.06.2023 15:32:45</t>
  </si>
  <si>
    <t>(15 221,40)</t>
  </si>
  <si>
    <t>Полумаска VS 2200 VR  с клапаном SPIROTEK</t>
  </si>
  <si>
    <t>Перчатки МУЛЬТЕКС для защиты рук с тонким нитриловым покрытием (10, Белый)</t>
  </si>
  <si>
    <t>Крем ГАРДА-СТАНДАРТ для кожи руки и лица комбинированного действия 100мл</t>
  </si>
  <si>
    <t>Беруши JETA SAFETY JEM21 противошумные на шнурке</t>
  </si>
  <si>
    <t>Спрей-репеллент ГАРДА-СТАНДАРТ для защиты от насекомых 100мл</t>
  </si>
  <si>
    <t>С-ф М0906-000022 от 09.06.2023</t>
  </si>
  <si>
    <t>С-ф М0806-000037 от 08.06.2023</t>
  </si>
  <si>
    <t>С-ф М1306-000036 от 13.06.2023</t>
  </si>
  <si>
    <t>С-ф М2006-000052 от 20.06.2023</t>
  </si>
  <si>
    <t>с/ф № FOSS/0010705/ от 30.06.2023</t>
  </si>
  <si>
    <t>с/ф № FOSS/0010705/ от 31.05.2023</t>
  </si>
  <si>
    <t>Подземметаллзащита ООО</t>
  </si>
  <si>
    <t>Профобслуживание средств электрозащиты и обследование подземного газопровода высокого давления ГРП ООО ИПС 1 полугодие 2023г.</t>
  </si>
  <si>
    <t>С/ф № 42/1 от 30,06,2023</t>
  </si>
  <si>
    <t>Услуги по обслуживанию оборудования КИПиА (ППР), метрологическое обеспечение объектов за Июнь 2023 г.</t>
  </si>
  <si>
    <t>№  611 от 30.06.2023</t>
  </si>
  <si>
    <t>Эмаль АФ-144 цв.RAL1028 желтый ТУ 2312-046-71705773-2015</t>
  </si>
  <si>
    <t>Картридж ТК-1150 цв.черный KYOCERA</t>
  </si>
  <si>
    <t>Картридж лазерный 83A CF283A цв.черный HP</t>
  </si>
  <si>
    <t>Внутреннее потребление ИП00-001016 от 21.06.2023 23:59:59</t>
  </si>
  <si>
    <t>(26 323,69)</t>
  </si>
  <si>
    <t>ЭЙДОС ООО ПП</t>
  </si>
  <si>
    <t>№  ПП00514 от 08.06.2023</t>
  </si>
  <si>
    <t>УПД № 4866 от 09.06.2023</t>
  </si>
  <si>
    <t>КРОНА-КС ООО</t>
  </si>
  <si>
    <t>    Раскрытие информации (к приказу ФАС России от 08.12.2022 № 960/22)</t>
  </si>
  <si>
    <t>к приказу ФАС России
от 08.09.2022 № 960/22</t>
  </si>
  <si>
    <t xml:space="preserve"> на услуги</t>
  </si>
  <si>
    <t xml:space="preserve"> по транспортировке газа по газораспределительным сетям на территории </t>
  </si>
  <si>
    <t xml:space="preserve">период действия с </t>
  </si>
  <si>
    <t>30.06.2024</t>
  </si>
  <si>
    <t xml:space="preserve">Информация о специальных надбавках к тарифам </t>
  </si>
  <si>
    <t>Значение фактического показателя                                       за 2021 год         Пост. № 78/3 от 29.09.2022г.</t>
  </si>
  <si>
    <t>ИТОГО:</t>
  </si>
  <si>
    <t>на год</t>
  </si>
  <si>
    <t>период  01.01.2023 по 31.12.2023  года</t>
  </si>
  <si>
    <t>Информация
о наличии (отсутствии) технической возможности 
доступа к регулируемым услугам по транспортировке газа
по газораспределительным сетям 
(с детализацией по группам газопотребления)</t>
  </si>
  <si>
    <t>Информация
о регистрации и ходе реализации заявок на доступ 
к услугам по транспортировке газа по газораспределительнымтям</t>
  </si>
  <si>
    <r>
      <rPr>
        <b/>
        <sz val="12"/>
        <rFont val="Times New Roman"/>
        <family val="1"/>
        <charset val="204"/>
      </rPr>
      <t xml:space="preserve">  сетям </t>
    </r>
    <r>
      <rPr>
        <b/>
        <u/>
        <sz val="12"/>
        <rFont val="Times New Roman"/>
        <family val="1"/>
        <charset val="204"/>
      </rPr>
      <t xml:space="preserve">ООО Индустриальный Парк "Станкомаш" </t>
    </r>
  </si>
  <si>
    <r>
      <rPr>
        <b/>
        <sz val="11"/>
        <rFont val="Times New Roman"/>
        <family val="1"/>
        <charset val="204"/>
      </rPr>
      <t xml:space="preserve">в  </t>
    </r>
    <r>
      <rPr>
        <b/>
        <u/>
        <sz val="11"/>
        <rFont val="Times New Roman"/>
        <family val="1"/>
        <charset val="204"/>
      </rPr>
      <t xml:space="preserve"> г. Челябинск</t>
    </r>
  </si>
  <si>
    <t>Информация о способах приобретения, стоимости и объемах товаров, 
необходимых для оказания услуг по транспортировке газа</t>
  </si>
  <si>
    <t>Цена за единицу товара</t>
  </si>
  <si>
    <t>Сумма закупки</t>
  </si>
  <si>
    <t xml:space="preserve"> по трубопроводам </t>
  </si>
  <si>
    <t>к Приказу ФАС России 
от 08.12.2022г. № 960/22</t>
  </si>
  <si>
    <t>транспортные услуги</t>
  </si>
  <si>
    <t>час</t>
  </si>
  <si>
    <t>С-ф К1009-000009 от 10.09.2023</t>
  </si>
  <si>
    <t>КОНАР АО</t>
  </si>
  <si>
    <t>С-ф № 928 от 30.09.2023</t>
  </si>
  <si>
    <t>Услуги по обслуживанию оборудования КИПиА (ВПР), Заказ на ремонт 00107538 от 25.09.2023за Сентябрь 2023 г.</t>
  </si>
  <si>
    <t>Услуги по обслуживанию оборудования КИПиА (ППР), Заказ на ремонт 00103540 от 16.08.2023за Сентябрь 2023 г.</t>
  </si>
  <si>
    <t>с/ф № FOSS/0010705/ от 30.09.2023</t>
  </si>
  <si>
    <t>_Головка косильная в сборе СARVER GBS-043 ТН3343 REZER</t>
  </si>
  <si>
    <t>_Хомут червячный TORRO 10-16/9 W1 арт.01267565013 NORMA</t>
  </si>
  <si>
    <t>Изолента 15мм 10м цв.черный арт.11504 FOLSEN</t>
  </si>
  <si>
    <t>Прокладка фторопластовая 1/2 11х19х2мм (упак.20шт) арт.1648239 HG</t>
  </si>
  <si>
    <t>Прокладка фторопластовая 3/4 14х24х2мм (упак.5шт) арт.1648246 HG</t>
  </si>
  <si>
    <t>Замок навесной БРОНЬ 50мм арт.468-001 ЕРМАК</t>
  </si>
  <si>
    <t>Внутреннее потребление ИП00-001476 от 11.09.2023 23:59:59</t>
  </si>
  <si>
    <t>_Щетка по металлу однорядная баллонная арт.70616 СЕРВИС КЛЮЧ</t>
  </si>
  <si>
    <t>Внутреннее потребление ИП00-001477 от 11.09.2023 23:59:59</t>
  </si>
  <si>
    <t>Щетка-сметка трехрядная деревянная 460мм</t>
  </si>
  <si>
    <t>Распылитель жидкости 1л арт.М294 АЛЬТЕРНАТИВА</t>
  </si>
  <si>
    <t>Совок для мусора с щеткой-сметкой 80см арт.603616 ЛЮБАША</t>
  </si>
  <si>
    <t>Фонарь светодиодный налобный NPT-H19-ACCU 3Вт 120Лм арт.14485 NAVIGATOR</t>
  </si>
  <si>
    <t xml:space="preserve">Колесо полиуретановое d16мм арт.LWI39-16ПУ LWI </t>
  </si>
  <si>
    <t>_Рюкзак для инструмента INDUSTRIE арт.38745 KRAFTOOL</t>
  </si>
  <si>
    <t>Внутреннее потребление ИП00-001499 от 11.09.2023 23:59:59</t>
  </si>
  <si>
    <t>Внутреннее потребление ИП00-001503 от 11.09.2023 23:59:59</t>
  </si>
  <si>
    <t>_Круг отрезной 125х1,0х22 Т41 арт.P80411251IN PEGATEC</t>
  </si>
  <si>
    <t>Внутреннее потребление ИП00-001504 от 11.09.2023 23:59:59</t>
  </si>
  <si>
    <t>_Круг отрезной 41 125х1,2х22,23 A54 S BF БАЗ</t>
  </si>
  <si>
    <t>Услуги по обслуживанию оборудования КИПиА (ППР), Выполнить метрологическое обеспечение объектов ООО «Индустриальный Парк «Станкомаш» за 2023 г.; за Август 2023 г.</t>
  </si>
  <si>
    <t>С-ф № 834 от 31.08.2023</t>
  </si>
  <si>
    <t>с/ф № FOSS/0010705/ от 31.08.2023</t>
  </si>
  <si>
    <t>_Ключ трубный рычажный №0 тип S арт.15610 GROSS</t>
  </si>
  <si>
    <t>_Набор отверток с магнитным наконечником GSS 6 (6пр.) арт.15558685 GIGANT</t>
  </si>
  <si>
    <t>Внутреннее потребление ИП00-001272 от 21.08.2023 19:21:09</t>
  </si>
  <si>
    <t>Внутреннее потребление ИП00-001273 от 21.08.2023 19:31:13</t>
  </si>
  <si>
    <t>_Ключ разводной арт.27263-20 KRAFTOOL</t>
  </si>
  <si>
    <t>_Ключ трубный рычажный №1 тип S арт.15611 GROSS</t>
  </si>
  <si>
    <t>_Ключ трубный рычажный №2 тип S арт.15613 GROSS</t>
  </si>
  <si>
    <t>Внутреннее потребление ИП00-001274 от 21.08.2023 19:32:05</t>
  </si>
  <si>
    <t>Внутреннее потребление ИП00-001270 от 21.08.2023 10:36:56</t>
  </si>
  <si>
    <t>Внутреннее потребление ИП00-001335 от 22.08.2023 23:59:59</t>
  </si>
  <si>
    <t>Пленка А4 125мкм 100шт для ламинирования глянцевая цв.прозрачный PROMEGA</t>
  </si>
  <si>
    <t>_Трубогиб гидравлический MHPB-1А арт.HHW-1A STALEX</t>
  </si>
  <si>
    <t>Лента клейкая (скотч) двусторонняя 38мм 25м цв.прозрачный КОМУС</t>
  </si>
  <si>
    <t>Информация об инвестиционных программах 
ООО Индустриальный Парк "Станкомаш"</t>
  </si>
  <si>
    <t>на (за) 2023 год в сфере транспортировки газа 
по газораспределительным сетям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</si>
  <si>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</si>
  <si>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(подоединением) к газораспределительной сети, и регламент их выполнения</t>
  </si>
  <si>
    <t>Информация
о порядке выполнения технологических, технических и других
мероприятий, связанных с подключением (присоединением)</t>
  </si>
  <si>
    <t>Договор на оказание услуг по транспортировке газа для обеспечения коммунально-бытовых нужд</t>
  </si>
  <si>
    <t>Договор на оказание услуг по транспортировке газа для прочих потребителей</t>
  </si>
  <si>
    <t xml:space="preserve">Информация 
об условиях, на которых осуществляется оказание регулируемых
 услуг по транспортировке газа по газораспределительным сетям </t>
  </si>
  <si>
    <t>Информация
 об условиях, на которых осуществляется оказание 
услуг по подключению (технологическому присоединению)</t>
  </si>
  <si>
    <t xml:space="preserve"> к газораспределительным сетям ООО Индустриальный Парк "Станкомаш"*</t>
  </si>
  <si>
    <t>Заявка о заключении договора о подключении (технологическом присоединении) газоиспользующего оборудования и объектов капитального строительства к сети газораспределения</t>
  </si>
  <si>
    <t>Заявка о заключении договора на подключение (технологическое присоединение) существующей и (или) проектируемой сети газораспределения к сетям газораспределения</t>
  </si>
  <si>
    <t>Заявка о заключении договора о подключении (технологическом присоединении) газоиспользующего оборудования и объектов капитального строительства к сети газораспределения в рамках догазификации</t>
  </si>
  <si>
    <t>Заявка о заключении договора о подключении (технологическом присоединении) газоиспользующего оборудования и объектов капитального строительства к сетям газораспределения через сети основного абонента</t>
  </si>
  <si>
    <t>Договор о подключении (технологическом присоединении) газоиспользующего оборудования и объектов капитального строительства к сети газораспределения</t>
  </si>
  <si>
    <t>Договор о подключении (технологическом присоединении) существующей и (или) проектируемой сети газораспределения к сетям газораспределения</t>
  </si>
  <si>
    <t>Договор о подключении (технологическом присоединении) газоиспользующего оборудования к сети газораспределения в рамках догазификации</t>
  </si>
  <si>
    <r>
      <t>к газораспределительным сетям</t>
    </r>
    <r>
      <rPr>
        <b/>
        <u/>
        <sz val="14"/>
        <rFont val="Arial"/>
        <family val="2"/>
        <charset val="204"/>
      </rPr>
      <t xml:space="preserve"> ООО Индустриальный Парк "Станкомаш"</t>
    </r>
  </si>
  <si>
    <t>проведение мероприятий по ликвидации дефицита пропускной способности</t>
  </si>
  <si>
    <r>
      <t xml:space="preserve">Информация о регистрации и ходе реализации </t>
    </r>
    <r>
      <rPr>
        <b/>
        <u/>
        <sz val="14"/>
        <rFont val="Arial"/>
        <family val="2"/>
        <charset val="204"/>
      </rPr>
      <t>заявок</t>
    </r>
    <r>
      <rPr>
        <b/>
        <sz val="14"/>
        <rFont val="Arial"/>
        <family val="2"/>
        <charset val="204"/>
      </rPr>
      <t xml:space="preserve"> о подключении (технологическом присоединении)</t>
    </r>
  </si>
  <si>
    <r>
      <t xml:space="preserve"> к газораспределительным сетям </t>
    </r>
    <r>
      <rPr>
        <b/>
        <i/>
        <sz val="14"/>
        <rFont val="Arial"/>
        <family val="2"/>
        <charset val="204"/>
      </rPr>
      <t xml:space="preserve">ООО Индустриальный Парк "Станкомаш" </t>
    </r>
  </si>
  <si>
    <t>объём, м³/час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</si>
  <si>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</si>
  <si>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Заявители в рамках догазификации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</si>
  <si>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</si>
  <si>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</si>
  <si>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1 .......</t>
  </si>
  <si>
    <t>Объекты газотранспортной системы</t>
  </si>
  <si>
    <t>2 .......</t>
  </si>
  <si>
    <t>свыше 3%</t>
  </si>
  <si>
    <t>свыше 5%</t>
  </si>
  <si>
    <t>свыше 7%</t>
  </si>
  <si>
    <t>свыше 10%</t>
  </si>
  <si>
    <t>свыше 20%</t>
  </si>
  <si>
    <t>//////////</t>
  </si>
  <si>
    <r>
      <t xml:space="preserve"> к газораспределительным сетям </t>
    </r>
    <r>
      <rPr>
        <b/>
        <i/>
        <u/>
        <sz val="14"/>
        <rFont val="Arial"/>
        <family val="2"/>
        <charset val="204"/>
      </rPr>
      <t xml:space="preserve">ООО Индустриальный Парк "Станкомаш" </t>
    </r>
  </si>
  <si>
    <r>
      <t xml:space="preserve">Информация о регистрации и ходе реализации </t>
    </r>
    <r>
      <rPr>
        <b/>
        <u/>
        <sz val="14"/>
        <rFont val="Arial"/>
        <family val="2"/>
        <charset val="204"/>
      </rPr>
      <t>заявок</t>
    </r>
    <r>
      <rPr>
        <b/>
        <sz val="14"/>
        <rFont val="Arial"/>
        <family val="2"/>
        <charset val="204"/>
      </rPr>
      <t xml:space="preserve"> 
о подключении (технологическом присоединении)</t>
    </r>
  </si>
  <si>
    <t>Приложение № 6</t>
  </si>
  <si>
    <r>
      <t xml:space="preserve">за </t>
    </r>
    <r>
      <rPr>
        <b/>
        <u/>
        <sz val="12"/>
        <rFont val="Times New Roman"/>
        <family val="1"/>
        <charset val="204"/>
      </rPr>
      <t>20</t>
    </r>
  </si>
  <si>
    <t>в   г. Челябинск, Индустриальный Парк "Станкомаш"</t>
  </si>
  <si>
    <t xml:space="preserve">Общество с ограниченной ответственностью Индустриальный Парк "Станкомаш"                                                                                                                  </t>
  </si>
  <si>
    <r>
      <rPr>
        <b/>
        <sz val="11"/>
        <rFont val="Times New Roman"/>
        <family val="1"/>
        <charset val="204"/>
      </rPr>
      <t>Приложение № 4. Форма 6.</t>
    </r>
    <r>
      <rPr>
        <sz val="11"/>
        <rFont val="Times New Roman"/>
        <family val="1"/>
        <charset val="204"/>
      </rPr>
      <t xml:space="preserve"> Информация о наличии (отсутствии) технической возможности доступа к регулируемым услугам по транспортировке газа по газораспределительным сетямдля целей определения возможности технологического присоединения</t>
    </r>
    <r>
      <rPr>
        <b/>
        <sz val="11"/>
        <rFont val="Times New Roman"/>
        <family val="1"/>
        <charset val="204"/>
      </rPr>
      <t>, ПЛАН 2023 г.</t>
    </r>
  </si>
  <si>
    <r>
      <rPr>
        <b/>
        <sz val="11"/>
        <rFont val="Times New Roman"/>
        <family val="1"/>
        <charset val="204"/>
      </rPr>
      <t xml:space="preserve">Приложение № 4. Форма 7. </t>
    </r>
    <r>
      <rPr>
        <sz val="11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газопотребления), </t>
    </r>
    <r>
      <rPr>
        <b/>
        <sz val="11"/>
        <rFont val="Times New Roman"/>
        <family val="1"/>
        <charset val="204"/>
      </rPr>
      <t>ФАКТ 2023г.</t>
    </r>
  </si>
  <si>
    <r>
      <rPr>
        <b/>
        <sz val="11"/>
        <rFont val="Times New Roman"/>
        <family val="1"/>
        <charset val="204"/>
      </rPr>
      <t>Приложение № 4. Форма 6.</t>
    </r>
    <r>
      <rPr>
        <sz val="11"/>
        <rFont val="Times New Roman"/>
        <family val="1"/>
        <charset val="204"/>
      </rPr>
      <t xml:space="preserve"> Информация о наличии (отсутствии) технической возможности доступа к регулируемым услугам по транспортировке газа по газораспределительным сетям, </t>
    </r>
    <r>
      <rPr>
        <b/>
        <sz val="11"/>
        <rFont val="Times New Roman"/>
        <family val="1"/>
        <charset val="204"/>
      </rPr>
      <t>ФАКТ 2023 г.</t>
    </r>
  </si>
  <si>
    <r>
      <rPr>
        <b/>
        <sz val="11"/>
        <rFont val="Times New Roman"/>
        <family val="1"/>
        <charset val="204"/>
      </rPr>
      <t>Приложение № 2. Форма 7. </t>
    </r>
    <r>
      <rPr>
        <sz val="11"/>
        <rFont val="Times New Roman"/>
        <family val="1"/>
        <charset val="204"/>
      </rPr>
      <t xml:space="preserve"> Информация об объёмах транспортировки газа </t>
    </r>
    <r>
      <rPr>
        <b/>
        <sz val="11"/>
        <rFont val="Times New Roman"/>
        <family val="1"/>
        <charset val="204"/>
      </rPr>
      <t xml:space="preserve"> ПЛАН на  2023 год</t>
    </r>
    <r>
      <rPr>
        <sz val="11"/>
        <rFont val="Times New Roman"/>
        <family val="1"/>
        <charset val="204"/>
      </rPr>
      <t xml:space="preserve"> в сфере оказания услуг по транспортировке газа по газораспределительным сетям, с детализацией по группам газопотребления.</t>
    </r>
  </si>
  <si>
    <r>
      <rPr>
        <b/>
        <sz val="11"/>
        <rFont val="Times New Roman"/>
        <family val="1"/>
        <charset val="204"/>
      </rPr>
      <t>Приложение № 2. Форма 7.</t>
    </r>
    <r>
      <rPr>
        <sz val="11"/>
        <rFont val="Times New Roman"/>
        <family val="1"/>
        <charset val="204"/>
      </rPr>
      <t xml:space="preserve">  Информация об объёмах транспортировки газа  </t>
    </r>
    <r>
      <rPr>
        <b/>
        <sz val="11"/>
        <rFont val="Times New Roman"/>
        <family val="1"/>
        <charset val="204"/>
      </rPr>
      <t>ФАКТ за  2023 год</t>
    </r>
    <r>
      <rPr>
        <sz val="11"/>
        <rFont val="Times New Roman"/>
        <family val="1"/>
        <charset val="204"/>
      </rPr>
      <t xml:space="preserve"> в сфере оказания услуг по транспортировке газа по газораспределительным сетям, с детализацией по группам газопотребления.</t>
    </r>
  </si>
  <si>
    <r>
      <rPr>
        <b/>
        <sz val="11"/>
        <rFont val="Times New Roman"/>
        <family val="1"/>
        <charset val="204"/>
      </rPr>
      <t xml:space="preserve">Приложение № 2. Форма 6. </t>
    </r>
    <r>
      <rPr>
        <sz val="11"/>
        <rFont val="Times New Roman"/>
        <family val="1"/>
        <charset val="204"/>
      </rPr>
      <t>Информация об основных показателях финансово-хозяйственной деятельности в сфере оказания услуг по транспортировке газа по газораспределительным сетям</t>
    </r>
    <r>
      <rPr>
        <b/>
        <sz val="11"/>
        <rFont val="Times New Roman"/>
        <family val="1"/>
        <charset val="204"/>
      </rPr>
      <t xml:space="preserve"> ПЛАН 2023.</t>
    </r>
  </si>
  <si>
    <r>
      <rPr>
        <b/>
        <sz val="11"/>
        <rFont val="Times New Roman"/>
        <family val="1"/>
        <charset val="204"/>
      </rPr>
      <t>Приложение № 2. Форма 6</t>
    </r>
    <r>
      <rPr>
        <sz val="11"/>
        <rFont val="Times New Roman"/>
        <family val="1"/>
        <charset val="204"/>
      </rPr>
      <t xml:space="preserve">. Информация об основных показателях финансово-хозяйственной деятельности в сфере оказания услуг по транспортировке газа по газораспределительным сетям </t>
    </r>
    <r>
      <rPr>
        <b/>
        <sz val="11"/>
        <rFont val="Times New Roman"/>
        <family val="1"/>
        <charset val="204"/>
      </rPr>
      <t>ФАКТ 2023.</t>
    </r>
  </si>
  <si>
    <t>с 01.09.2023</t>
  </si>
  <si>
    <r>
      <rPr>
        <b/>
        <sz val="11"/>
        <rFont val="Times New Roman"/>
        <family val="1"/>
        <charset val="204"/>
      </rPr>
      <t>Приложение № 1. Форма 4.</t>
    </r>
    <r>
      <rPr>
        <sz val="11"/>
        <rFont val="Times New Roman"/>
        <family val="1"/>
        <charset val="204"/>
      </rPr>
      <t xml:space="preserve"> Информация о специальных надбавках на услуги по транспортировке газа по газораспределительным сетям. </t>
    </r>
  </si>
  <si>
    <t>Открыть &gt;&gt;</t>
  </si>
  <si>
    <r>
      <rPr>
        <b/>
        <sz val="11"/>
        <rFont val="Times New Roman"/>
        <family val="1"/>
        <charset val="204"/>
      </rPr>
      <t>Приложение №6. Форма 2.</t>
    </r>
    <r>
      <rPr>
        <sz val="11"/>
        <rFont val="Times New Roman"/>
        <family val="1"/>
        <charset val="204"/>
      </rPr>
      <t xml:space="preserve"> Информация о регистрации и ходе реализации </t>
    </r>
    <r>
      <rPr>
        <u/>
        <sz val="11"/>
        <rFont val="Times New Roman"/>
        <family val="1"/>
        <charset val="204"/>
      </rPr>
      <t>заявок</t>
    </r>
    <r>
      <rPr>
        <sz val="11"/>
        <rFont val="Times New Roman"/>
        <family val="1"/>
        <charset val="204"/>
      </rPr>
      <t xml:space="preserve"> о подключении (технологическом присоединении) к газораспределительным сетям.</t>
    </r>
  </si>
  <si>
    <r>
      <rPr>
        <b/>
        <sz val="11"/>
        <rFont val="Times New Roman"/>
        <family val="1"/>
        <charset val="204"/>
      </rPr>
      <t xml:space="preserve">Приложение № 10. </t>
    </r>
    <r>
      <rPr>
        <sz val="11"/>
        <rFont val="Times New Roman"/>
        <family val="1"/>
        <charset val="204"/>
      </rPr>
      <t>Информация о способах приобретения, стоимости и объемах товаров, необходимых для оказания услуг по транспортировке газа по трубопроводам, </t>
    </r>
    <r>
      <rPr>
        <b/>
        <sz val="11"/>
        <rFont val="Times New Roman"/>
        <family val="1"/>
        <charset val="204"/>
      </rPr>
      <t>за 2023г.</t>
    </r>
  </si>
  <si>
    <r>
      <rPr>
        <b/>
        <sz val="11"/>
        <rFont val="Times New Roman"/>
        <family val="1"/>
        <charset val="204"/>
      </rPr>
      <t xml:space="preserve">Приложение № 9. Форма 2. </t>
    </r>
    <r>
      <rPr>
        <sz val="11"/>
        <rFont val="Times New Roman"/>
        <family val="1"/>
        <charset val="204"/>
      </rPr>
      <t xml:space="preserve"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трубопроводам, и отчеты об их реализации  </t>
    </r>
    <r>
      <rPr>
        <b/>
        <sz val="11"/>
        <rFont val="Times New Roman"/>
        <family val="1"/>
        <charset val="204"/>
      </rPr>
      <t xml:space="preserve">на (за) 2023 год </t>
    </r>
    <r>
      <rPr>
        <sz val="11"/>
        <rFont val="Times New Roman"/>
        <family val="1"/>
        <charset val="204"/>
      </rPr>
      <t xml:space="preserve">в сфере транспортировки газа по газораспределительным сетям </t>
    </r>
  </si>
  <si>
    <r>
      <rPr>
        <b/>
        <sz val="11"/>
        <rFont val="Times New Roman"/>
        <family val="1"/>
        <charset val="204"/>
      </rPr>
      <t>Приложение № 7. Форма 3.</t>
    </r>
    <r>
      <rPr>
        <sz val="11"/>
        <rFont val="Times New Roman"/>
        <family val="1"/>
        <charset val="204"/>
      </rPr>
      <t xml:space="preserve"> Информация об условиях, на которых осуществляется оказание услуг по подключению (технологическому присоединению) к газораспределительным сетям </t>
    </r>
  </si>
  <si>
    <t>в течение 10 дней по окончании отчетного периода</t>
  </si>
  <si>
    <t>в 10-дневный срок от даты официального опубликования</t>
  </si>
  <si>
    <t>ежегодно</t>
  </si>
  <si>
    <t>через 10 дней после утверждения в установленном порядке показателей надежности и качества услуг по транспортировке газа, но не позднее 15 октября (в случае изменения потребительских характеристик услуг и (или) стандартов качества - в 10-дневный срок после вступления в силу указанных изменений)</t>
  </si>
  <si>
    <t>ежегодно (по мере изменения потребительских характеристик услуг и (или) стандартов качества оказания регулируемых услуг)</t>
  </si>
  <si>
    <t>ежемесячно</t>
  </si>
  <si>
    <t>информация о фактических показателях за прошедший месяц в течение 10 дней по окончании календарного месяца</t>
  </si>
  <si>
    <t>в течение 30 дней по окончании года или со дня вступления изменений в силу</t>
  </si>
  <si>
    <t>в течение 30 дней по окончании года</t>
  </si>
  <si>
    <t>информация о плановых показателях - в течение месяца с момента ее утверждения, в случае уточнения плановых показателей в течение 10 дней после утверждения; информация о фактических показателях - в 10-дневный срок после утверждения финансовой отчетности, но не позднее 1 августа года, следующего за отчетным</t>
  </si>
  <si>
    <t>информация о плановых показателях в течение первого квартала года, информация о плановых расчетных показателях - в 10-дневный срок после пересмотра или утверждения тарифов; информация о фактических показателях (отчет) -</t>
  </si>
  <si>
    <t xml:space="preserve">не позднее 1 декабря текущего календарного года - информация о плановых показателях на следующий календарный год с помесячной детализацией </t>
  </si>
  <si>
    <t xml:space="preserve">в течение 10 дней по окончании календарного месяца - информация о фактических показателях за прошедший месяц </t>
  </si>
  <si>
    <t>Реквизиты акта органа исполнительной власти субъекта Российской Федерации в области государственного регулирования
тарифов</t>
  </si>
  <si>
    <t>Наименование программы газификации</t>
  </si>
  <si>
    <t>Специальные надбавки к тарифам на услуги по транспортировке газа по газораспределительным сетям (руб./1000 м3) по группам потребителей
с объемом потребления газа (млн м3/год) и для населения</t>
  </si>
  <si>
    <t>г. Челябинск, ООО Индустриальный Парк "Станкомаш"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</si>
</sst>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"/>
    <numFmt numFmtId="166" formatCode="0.000000"/>
    <numFmt numFmtId="167" formatCode="0.000"/>
    <numFmt numFmtId="168" formatCode="#,##0.00_ ;\-#,##0.00\ "/>
    <numFmt numFmtId="169" formatCode="0.0000"/>
    <numFmt numFmtId="170" formatCode="0.00000"/>
    <numFmt numFmtId="171" formatCode="_-* #,##0.0000\ _₽_-;\-* #,##0.0000\ _₽_-;_-* &quot;-&quot;??\ _₽_-;_-@_-"/>
    <numFmt numFmtId="172" formatCode="#,##0.000"/>
    <numFmt numFmtId="173" formatCode="_-* #,##0.0000\ _₽_-;\-* #,##0.0000\ _₽_-;_-* &quot;-&quot;????\ _₽_-;_-@_-"/>
    <numFmt numFmtId="174" formatCode="_-* #,##0.00000\ _₽_-;\-* #,##0.00000\ _₽_-;_-* &quot;-&quot;??\ _₽_-;_-@_-"/>
    <numFmt numFmtId="175" formatCode="#,##0.000000"/>
    <numFmt numFmtId="176" formatCode="#,##0.0000"/>
  </numFmts>
  <fonts count="104" x14ac:knownFonts="1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2"/>
      <color indexed="12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8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name val="Arial"/>
      <family val="2"/>
      <charset val="204"/>
    </font>
    <font>
      <u/>
      <sz val="8"/>
      <color indexed="12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color rgb="FFFF00FF"/>
      <name val="Times New Roman"/>
      <family val="1"/>
      <charset val="204"/>
    </font>
    <font>
      <sz val="10"/>
      <color rgb="FFCC3300"/>
      <name val="Times New Roman"/>
      <family val="1"/>
      <charset val="204"/>
    </font>
    <font>
      <sz val="10"/>
      <color rgb="FF00CC99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theme="2" tint="-0.499984740745262"/>
      <name val="Times New Roman"/>
      <family val="1"/>
      <charset val="204"/>
    </font>
    <font>
      <b/>
      <sz val="9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rgb="FF0000FF"/>
      <name val="Times New Roman"/>
      <family val="1"/>
      <charset val="204"/>
    </font>
    <font>
      <sz val="9"/>
      <color theme="0"/>
      <name val="Arial"/>
      <family val="2"/>
      <charset val="204"/>
    </font>
    <font>
      <sz val="8"/>
      <color rgb="FFFF0000"/>
      <name val="Arial"/>
      <family val="2"/>
      <charset val="204"/>
    </font>
    <font>
      <sz val="12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b/>
      <u/>
      <sz val="12"/>
      <color rgb="FF0000FF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color indexed="63"/>
      <name val="Arial"/>
      <family val="2"/>
    </font>
    <font>
      <u/>
      <sz val="12"/>
      <color rgb="FF0000FF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sz val="10"/>
      <color rgb="FF0000FF"/>
      <name val="Arial"/>
      <family val="2"/>
      <charset val="204"/>
    </font>
    <font>
      <i/>
      <sz val="8"/>
      <color rgb="FF0000FF"/>
      <name val="Arial"/>
      <family val="2"/>
      <charset val="204"/>
    </font>
    <font>
      <sz val="8"/>
      <color rgb="FF0000FF"/>
      <name val="Arial"/>
      <family val="2"/>
      <charset val="204"/>
    </font>
    <font>
      <b/>
      <sz val="8"/>
      <color rgb="FF0000FF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6" fillId="0" borderId="0"/>
    <xf numFmtId="0" fontId="30" fillId="0" borderId="0"/>
    <xf numFmtId="0" fontId="47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39" fillId="0" borderId="0" applyFont="0" applyFill="0" applyBorder="0" applyAlignment="0" applyProtection="0"/>
    <xf numFmtId="0" fontId="20" fillId="6" borderId="0" applyNumberFormat="0" applyBorder="0" applyAlignment="0" applyProtection="0"/>
    <xf numFmtId="0" fontId="48" fillId="0" borderId="0"/>
    <xf numFmtId="43" fontId="2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</cellStyleXfs>
  <cellXfs count="768">
    <xf numFmtId="0" fontId="0" fillId="0" borderId="0" xfId="0"/>
    <xf numFmtId="0" fontId="21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/>
    <xf numFmtId="0" fontId="25" fillId="0" borderId="0" xfId="0" applyFont="1" applyAlignment="1">
      <alignment horizontal="right"/>
    </xf>
    <xf numFmtId="0" fontId="27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46" fillId="0" borderId="11" xfId="37" applyNumberFormat="1" applyFont="1" applyBorder="1" applyAlignment="1">
      <alignment horizontal="left" wrapText="1" indent="1"/>
    </xf>
    <xf numFmtId="49" fontId="46" fillId="0" borderId="12" xfId="37" applyNumberFormat="1" applyFont="1" applyBorder="1" applyAlignment="1">
      <alignment horizontal="left" wrapText="1" inden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horizontal="right"/>
    </xf>
    <xf numFmtId="0" fontId="21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4" fillId="0" borderId="0" xfId="0" applyFont="1"/>
    <xf numFmtId="0" fontId="21" fillId="0" borderId="0" xfId="0" applyFont="1" applyBorder="1"/>
    <xf numFmtId="0" fontId="24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/>
    <xf numFmtId="0" fontId="21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right" vertical="top"/>
    </xf>
    <xf numFmtId="0" fontId="23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25" fillId="0" borderId="0" xfId="0" applyFont="1" applyAlignment="1">
      <alignment horizontal="left"/>
    </xf>
    <xf numFmtId="0" fontId="24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right" vertical="top"/>
    </xf>
    <xf numFmtId="0" fontId="25" fillId="0" borderId="0" xfId="0" applyFont="1" applyAlignment="1">
      <alignment horizontal="center"/>
    </xf>
    <xf numFmtId="0" fontId="23" fillId="0" borderId="0" xfId="37" applyFont="1"/>
    <xf numFmtId="0" fontId="21" fillId="0" borderId="0" xfId="37" applyFont="1"/>
    <xf numFmtId="0" fontId="25" fillId="0" borderId="0" xfId="37" applyFont="1"/>
    <xf numFmtId="0" fontId="25" fillId="0" borderId="0" xfId="37" applyFont="1" applyAlignment="1">
      <alignment horizontal="left"/>
    </xf>
    <xf numFmtId="0" fontId="24" fillId="0" borderId="0" xfId="37" applyFont="1"/>
    <xf numFmtId="0" fontId="22" fillId="0" borderId="28" xfId="37" applyFont="1" applyBorder="1"/>
    <xf numFmtId="0" fontId="22" fillId="0" borderId="28" xfId="37" applyFont="1" applyBorder="1" applyAlignment="1">
      <alignment horizontal="center"/>
    </xf>
    <xf numFmtId="0" fontId="22" fillId="0" borderId="26" xfId="37" applyFont="1" applyBorder="1"/>
    <xf numFmtId="0" fontId="26" fillId="0" borderId="0" xfId="0" applyFont="1" applyFill="1"/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31" fillId="0" borderId="0" xfId="0" applyFont="1" applyFill="1" applyAlignment="1">
      <alignment horizontal="right"/>
    </xf>
    <xf numFmtId="0" fontId="25" fillId="0" borderId="0" xfId="37" applyFont="1" applyAlignment="1"/>
    <xf numFmtId="0" fontId="24" fillId="0" borderId="0" xfId="37" applyFont="1" applyBorder="1" applyAlignment="1">
      <alignment vertical="top"/>
    </xf>
    <xf numFmtId="0" fontId="21" fillId="0" borderId="0" xfId="37" applyFont="1" applyFill="1" applyBorder="1" applyAlignment="1">
      <alignment wrapText="1"/>
    </xf>
    <xf numFmtId="49" fontId="22" fillId="0" borderId="25" xfId="37" applyNumberFormat="1" applyFont="1" applyFill="1" applyBorder="1" applyAlignment="1">
      <alignment horizontal="right"/>
    </xf>
    <xf numFmtId="49" fontId="22" fillId="0" borderId="25" xfId="37" applyNumberFormat="1" applyFont="1" applyFill="1" applyBorder="1" applyAlignment="1">
      <alignment horizontal="left"/>
    </xf>
    <xf numFmtId="0" fontId="38" fillId="0" borderId="28" xfId="37" applyFont="1" applyBorder="1"/>
    <xf numFmtId="0" fontId="38" fillId="0" borderId="26" xfId="37" applyFont="1" applyBorder="1"/>
    <xf numFmtId="0" fontId="25" fillId="0" borderId="0" xfId="0" applyFont="1"/>
    <xf numFmtId="0" fontId="24" fillId="0" borderId="0" xfId="0" applyFont="1" applyBorder="1"/>
    <xf numFmtId="0" fontId="24" fillId="0" borderId="28" xfId="0" applyFont="1" applyBorder="1" applyAlignment="1">
      <alignment vertical="top"/>
    </xf>
    <xf numFmtId="0" fontId="25" fillId="0" borderId="0" xfId="37" applyFont="1" applyBorder="1" applyAlignment="1"/>
    <xf numFmtId="0" fontId="24" fillId="0" borderId="24" xfId="0" applyFont="1" applyBorder="1" applyAlignment="1">
      <alignment vertical="top"/>
    </xf>
    <xf numFmtId="168" fontId="34" fillId="0" borderId="0" xfId="0" applyNumberFormat="1" applyFont="1"/>
    <xf numFmtId="0" fontId="34" fillId="0" borderId="0" xfId="0" applyFont="1"/>
    <xf numFmtId="0" fontId="34" fillId="0" borderId="24" xfId="0" applyFont="1" applyBorder="1" applyAlignment="1">
      <alignment vertical="top"/>
    </xf>
    <xf numFmtId="168" fontId="24" fillId="0" borderId="0" xfId="0" applyNumberFormat="1" applyFont="1"/>
    <xf numFmtId="0" fontId="21" fillId="0" borderId="26" xfId="0" applyFont="1" applyFill="1" applyBorder="1" applyAlignment="1"/>
    <xf numFmtId="0" fontId="21" fillId="0" borderId="44" xfId="0" applyFont="1" applyBorder="1" applyAlignment="1">
      <alignment vertical="center"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5" fillId="0" borderId="0" xfId="0" applyFont="1" applyFill="1" applyAlignment="1"/>
    <xf numFmtId="0" fontId="31" fillId="0" borderId="0" xfId="0" applyFont="1" applyFill="1" applyAlignment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23" fillId="0" borderId="0" xfId="0" applyFont="1" applyFill="1" applyAlignment="1">
      <alignment horizontal="left" vertical="top" indent="2"/>
    </xf>
    <xf numFmtId="0" fontId="40" fillId="0" borderId="0" xfId="0" applyFont="1" applyFill="1"/>
    <xf numFmtId="0" fontId="41" fillId="0" borderId="0" xfId="0" applyFont="1" applyFill="1" applyAlignment="1"/>
    <xf numFmtId="0" fontId="24" fillId="0" borderId="0" xfId="0" applyFont="1" applyAlignment="1">
      <alignment horizontal="left"/>
    </xf>
    <xf numFmtId="0" fontId="0" fillId="0" borderId="0" xfId="0" applyAlignment="1">
      <alignment vertical="center"/>
    </xf>
    <xf numFmtId="0" fontId="25" fillId="0" borderId="26" xfId="0" applyFont="1" applyFill="1" applyBorder="1" applyAlignment="1">
      <alignment horizontal="center"/>
    </xf>
    <xf numFmtId="0" fontId="42" fillId="0" borderId="0" xfId="0" applyFont="1" applyFill="1" applyAlignment="1"/>
    <xf numFmtId="0" fontId="43" fillId="0" borderId="0" xfId="0" applyFont="1" applyFill="1"/>
    <xf numFmtId="0" fontId="42" fillId="0" borderId="0" xfId="0" applyFont="1" applyFill="1" applyAlignment="1">
      <alignment horizontal="right"/>
    </xf>
    <xf numFmtId="49" fontId="46" fillId="0" borderId="33" xfId="37" applyNumberFormat="1" applyFont="1" applyBorder="1" applyAlignment="1">
      <alignment horizontal="left" wrapText="1" indent="1"/>
    </xf>
    <xf numFmtId="49" fontId="24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left"/>
    </xf>
    <xf numFmtId="0" fontId="22" fillId="0" borderId="0" xfId="0" applyFont="1" applyAlignment="1">
      <alignment horizontal="left" vertical="top"/>
    </xf>
    <xf numFmtId="0" fontId="26" fillId="0" borderId="0" xfId="0" applyFont="1"/>
    <xf numFmtId="0" fontId="24" fillId="0" borderId="0" xfId="0" applyFont="1" applyFill="1" applyBorder="1" applyAlignment="1">
      <alignment vertical="top"/>
    </xf>
    <xf numFmtId="0" fontId="31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24" xfId="0" applyFont="1" applyBorder="1" applyAlignment="1">
      <alignment horizontal="left" vertical="top"/>
    </xf>
    <xf numFmtId="0" fontId="26" fillId="0" borderId="30" xfId="0" applyFont="1" applyBorder="1" applyAlignment="1">
      <alignment horizontal="right" vertical="top"/>
    </xf>
    <xf numFmtId="0" fontId="26" fillId="0" borderId="26" xfId="0" applyFont="1" applyFill="1" applyBorder="1" applyAlignment="1"/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top"/>
    </xf>
    <xf numFmtId="0" fontId="22" fillId="0" borderId="25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7" fillId="0" borderId="2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Fill="1" applyAlignment="1">
      <alignment horizontal="right"/>
    </xf>
    <xf numFmtId="0" fontId="22" fillId="0" borderId="25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2" fillId="0" borderId="25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25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31" fillId="0" borderId="26" xfId="0" applyFont="1" applyFill="1" applyBorder="1" applyAlignment="1">
      <alignment horizontal="left"/>
    </xf>
    <xf numFmtId="0" fontId="22" fillId="0" borderId="25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31" fillId="0" borderId="26" xfId="0" applyFont="1" applyFill="1" applyBorder="1" applyAlignment="1">
      <alignment horizontal="left"/>
    </xf>
    <xf numFmtId="0" fontId="22" fillId="0" borderId="25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center"/>
    </xf>
    <xf numFmtId="0" fontId="29" fillId="0" borderId="26" xfId="0" applyFont="1" applyFill="1" applyBorder="1" applyAlignment="1"/>
    <xf numFmtId="0" fontId="29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1" fillId="0" borderId="44" xfId="0" applyFont="1" applyBorder="1" applyAlignment="1">
      <alignment vertical="top" wrapText="1"/>
    </xf>
    <xf numFmtId="0" fontId="21" fillId="0" borderId="50" xfId="0" applyFont="1" applyBorder="1" applyAlignment="1">
      <alignment vertical="center" wrapText="1"/>
    </xf>
    <xf numFmtId="0" fontId="25" fillId="0" borderId="0" xfId="0" applyFont="1" applyBorder="1" applyAlignment="1"/>
    <xf numFmtId="0" fontId="23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left"/>
    </xf>
    <xf numFmtId="0" fontId="51" fillId="0" borderId="0" xfId="0" applyFont="1"/>
    <xf numFmtId="0" fontId="52" fillId="0" borderId="0" xfId="0" applyFont="1"/>
    <xf numFmtId="0" fontId="53" fillId="0" borderId="0" xfId="0" applyFont="1" applyFill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/>
    </xf>
    <xf numFmtId="166" fontId="40" fillId="0" borderId="10" xfId="0" applyNumberFormat="1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3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3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49" fontId="26" fillId="0" borderId="10" xfId="0" applyNumberFormat="1" applyFont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 wrapText="1"/>
    </xf>
    <xf numFmtId="175" fontId="56" fillId="0" borderId="10" xfId="0" applyNumberFormat="1" applyFont="1" applyFill="1" applyBorder="1" applyAlignment="1">
      <alignment horizontal="center" vertical="center" wrapText="1"/>
    </xf>
    <xf numFmtId="175" fontId="57" fillId="0" borderId="10" xfId="0" applyNumberFormat="1" applyFont="1" applyFill="1" applyBorder="1" applyAlignment="1">
      <alignment horizontal="center" vertical="center" wrapText="1"/>
    </xf>
    <xf numFmtId="175" fontId="58" fillId="0" borderId="10" xfId="0" applyNumberFormat="1" applyFont="1" applyFill="1" applyBorder="1" applyAlignment="1">
      <alignment horizontal="center" vertical="center" wrapText="1"/>
    </xf>
    <xf numFmtId="175" fontId="59" fillId="0" borderId="10" xfId="0" applyNumberFormat="1" applyFont="1" applyFill="1" applyBorder="1" applyAlignment="1">
      <alignment horizontal="center" vertical="center" wrapText="1"/>
    </xf>
    <xf numFmtId="175" fontId="60" fillId="0" borderId="10" xfId="0" applyNumberFormat="1" applyFont="1" applyFill="1" applyBorder="1" applyAlignment="1">
      <alignment horizontal="center" vertical="center" wrapText="1"/>
    </xf>
    <xf numFmtId="175" fontId="61" fillId="0" borderId="10" xfId="0" applyNumberFormat="1" applyFont="1" applyFill="1" applyBorder="1" applyAlignment="1">
      <alignment horizontal="center" vertical="center" wrapText="1"/>
    </xf>
    <xf numFmtId="175" fontId="62" fillId="0" borderId="10" xfId="0" applyNumberFormat="1" applyFont="1" applyFill="1" applyBorder="1" applyAlignment="1">
      <alignment horizontal="center" vertical="center" wrapText="1"/>
    </xf>
    <xf numFmtId="175" fontId="52" fillId="0" borderId="10" xfId="0" applyNumberFormat="1" applyFont="1" applyFill="1" applyBorder="1" applyAlignment="1">
      <alignment horizontal="center" vertical="center" wrapText="1"/>
    </xf>
    <xf numFmtId="175" fontId="63" fillId="0" borderId="10" xfId="0" applyNumberFormat="1" applyFont="1" applyFill="1" applyBorder="1" applyAlignment="1">
      <alignment horizontal="center" vertical="center" wrapText="1"/>
    </xf>
    <xf numFmtId="175" fontId="64" fillId="0" borderId="10" xfId="0" applyNumberFormat="1" applyFont="1" applyFill="1" applyBorder="1" applyAlignment="1">
      <alignment horizontal="center" vertical="center" wrapText="1"/>
    </xf>
    <xf numFmtId="175" fontId="6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3" fillId="0" borderId="10" xfId="50" applyNumberFormat="1" applyFont="1" applyBorder="1" applyAlignment="1">
      <alignment vertical="top" wrapText="1"/>
    </xf>
    <xf numFmtId="0" fontId="33" fillId="0" borderId="10" xfId="50" applyNumberFormat="1" applyFont="1" applyBorder="1" applyAlignment="1">
      <alignment horizontal="left" vertical="center" wrapText="1"/>
    </xf>
    <xf numFmtId="0" fontId="33" fillId="0" borderId="10" xfId="50" applyNumberFormat="1" applyFont="1" applyBorder="1" applyAlignment="1">
      <alignment horizontal="center" vertical="center" wrapText="1"/>
    </xf>
    <xf numFmtId="1" fontId="33" fillId="0" borderId="10" xfId="50" applyNumberFormat="1" applyFont="1" applyBorder="1" applyAlignment="1">
      <alignment horizontal="center" vertical="center"/>
    </xf>
    <xf numFmtId="0" fontId="54" fillId="0" borderId="0" xfId="50" applyNumberFormat="1" applyFont="1" applyAlignment="1"/>
    <xf numFmtId="0" fontId="67" fillId="27" borderId="0" xfId="50" applyNumberFormat="1" applyFont="1" applyFill="1" applyBorder="1" applyAlignment="1">
      <alignment vertical="center"/>
    </xf>
    <xf numFmtId="0" fontId="54" fillId="27" borderId="0" xfId="50" applyNumberFormat="1" applyFont="1" applyFill="1" applyAlignment="1"/>
    <xf numFmtId="0" fontId="33" fillId="27" borderId="0" xfId="50" applyNumberFormat="1" applyFont="1" applyFill="1" applyBorder="1" applyAlignment="1">
      <alignment vertical="top"/>
    </xf>
    <xf numFmtId="0" fontId="54" fillId="27" borderId="0" xfId="50" applyNumberFormat="1" applyFont="1" applyFill="1" applyBorder="1" applyAlignment="1">
      <alignment vertical="center"/>
    </xf>
    <xf numFmtId="0" fontId="66" fillId="27" borderId="0" xfId="50" applyNumberFormat="1" applyFont="1" applyFill="1" applyBorder="1" applyAlignment="1">
      <alignment vertical="center"/>
    </xf>
    <xf numFmtId="0" fontId="33" fillId="27" borderId="0" xfId="50" applyNumberFormat="1" applyFont="1" applyFill="1" applyBorder="1" applyAlignment="1">
      <alignment vertical="center"/>
    </xf>
    <xf numFmtId="0" fontId="69" fillId="27" borderId="0" xfId="50" applyNumberFormat="1" applyFont="1" applyFill="1" applyBorder="1" applyAlignment="1"/>
    <xf numFmtId="0" fontId="54" fillId="27" borderId="0" xfId="50" applyNumberFormat="1" applyFont="1" applyFill="1" applyBorder="1" applyAlignment="1"/>
    <xf numFmtId="4" fontId="33" fillId="27" borderId="0" xfId="50" applyNumberFormat="1" applyFont="1" applyFill="1" applyBorder="1" applyAlignment="1">
      <alignment vertical="top"/>
    </xf>
    <xf numFmtId="0" fontId="8" fillId="0" borderId="34" xfId="28" applyBorder="1" applyAlignment="1" applyProtection="1">
      <alignment horizontal="center" vertical="center"/>
    </xf>
    <xf numFmtId="0" fontId="22" fillId="0" borderId="10" xfId="37" applyFont="1" applyBorder="1" applyAlignment="1">
      <alignment horizontal="center" vertical="center" wrapText="1"/>
    </xf>
    <xf numFmtId="0" fontId="22" fillId="0" borderId="10" xfId="37" applyFont="1" applyBorder="1" applyAlignment="1">
      <alignment horizontal="center"/>
    </xf>
    <xf numFmtId="0" fontId="23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2" fillId="0" borderId="0" xfId="37" applyFont="1" applyBorder="1"/>
    <xf numFmtId="0" fontId="22" fillId="0" borderId="62" xfId="37" applyFont="1" applyBorder="1"/>
    <xf numFmtId="0" fontId="22" fillId="0" borderId="58" xfId="37" applyFont="1" applyBorder="1"/>
    <xf numFmtId="0" fontId="38" fillId="0" borderId="61" xfId="37" applyFont="1" applyBorder="1"/>
    <xf numFmtId="0" fontId="38" fillId="0" borderId="59" xfId="37" applyFont="1" applyBorder="1"/>
    <xf numFmtId="0" fontId="22" fillId="0" borderId="66" xfId="37" applyFont="1" applyBorder="1" applyAlignment="1">
      <alignment horizontal="center"/>
    </xf>
    <xf numFmtId="0" fontId="54" fillId="27" borderId="0" xfId="49" applyNumberFormat="1" applyFont="1" applyFill="1" applyAlignment="1">
      <alignment horizontal="left" vertical="center"/>
    </xf>
    <xf numFmtId="0" fontId="22" fillId="28" borderId="54" xfId="37" applyFont="1" applyFill="1" applyBorder="1"/>
    <xf numFmtId="49" fontId="38" fillId="28" borderId="56" xfId="37" applyNumberFormat="1" applyFont="1" applyFill="1" applyBorder="1" applyAlignment="1"/>
    <xf numFmtId="0" fontId="22" fillId="28" borderId="54" xfId="37" applyFont="1" applyFill="1" applyBorder="1" applyAlignment="1">
      <alignment horizontal="center"/>
    </xf>
    <xf numFmtId="49" fontId="38" fillId="28" borderId="57" xfId="37" applyNumberFormat="1" applyFont="1" applyFill="1" applyBorder="1" applyAlignment="1"/>
    <xf numFmtId="0" fontId="22" fillId="28" borderId="30" xfId="37" applyFont="1" applyFill="1" applyBorder="1"/>
    <xf numFmtId="0" fontId="22" fillId="28" borderId="26" xfId="37" applyFont="1" applyFill="1" applyBorder="1"/>
    <xf numFmtId="0" fontId="22" fillId="28" borderId="59" xfId="37" applyFont="1" applyFill="1" applyBorder="1"/>
    <xf numFmtId="166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166" fontId="72" fillId="0" borderId="10" xfId="0" applyNumberFormat="1" applyFont="1" applyFill="1" applyBorder="1" applyAlignment="1">
      <alignment horizontal="center" vertical="center"/>
    </xf>
    <xf numFmtId="0" fontId="54" fillId="0" borderId="0" xfId="49" applyNumberFormat="1" applyFont="1" applyFill="1" applyAlignment="1">
      <alignment horizontal="left"/>
    </xf>
    <xf numFmtId="167" fontId="33" fillId="0" borderId="10" xfId="50" applyNumberFormat="1" applyFont="1" applyBorder="1" applyAlignment="1">
      <alignment horizontal="center" vertical="center"/>
    </xf>
    <xf numFmtId="0" fontId="33" fillId="27" borderId="10" xfId="50" applyNumberFormat="1" applyFont="1" applyFill="1" applyBorder="1" applyAlignment="1">
      <alignment horizontal="center" vertical="center"/>
    </xf>
    <xf numFmtId="169" fontId="33" fillId="0" borderId="0" xfId="38" applyNumberFormat="1" applyFont="1" applyBorder="1" applyAlignment="1">
      <alignment horizontal="center" vertical="center"/>
    </xf>
    <xf numFmtId="0" fontId="67" fillId="27" borderId="0" xfId="38" applyNumberFormat="1" applyFont="1" applyFill="1" applyBorder="1" applyAlignment="1">
      <alignment horizontal="left" vertical="center"/>
    </xf>
    <xf numFmtId="0" fontId="33" fillId="0" borderId="0" xfId="38" applyNumberFormat="1" applyFont="1" applyBorder="1" applyAlignment="1">
      <alignment horizontal="left"/>
    </xf>
    <xf numFmtId="0" fontId="33" fillId="0" borderId="0" xfId="38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27" borderId="0" xfId="38" applyNumberFormat="1" applyFont="1" applyFill="1" applyBorder="1" applyAlignment="1">
      <alignment horizontal="left"/>
    </xf>
    <xf numFmtId="0" fontId="67" fillId="27" borderId="0" xfId="38" applyNumberFormat="1" applyFont="1" applyFill="1" applyBorder="1" applyAlignment="1">
      <alignment horizontal="left"/>
    </xf>
    <xf numFmtId="0" fontId="33" fillId="0" borderId="0" xfId="38" applyNumberFormat="1" applyFont="1" applyBorder="1" applyAlignment="1">
      <alignment vertical="top" wrapText="1"/>
    </xf>
    <xf numFmtId="0" fontId="73" fillId="27" borderId="0" xfId="38" applyNumberFormat="1" applyFont="1" applyFill="1" applyBorder="1" applyAlignment="1">
      <alignment horizontal="left"/>
    </xf>
    <xf numFmtId="0" fontId="74" fillId="27" borderId="0" xfId="38" applyNumberFormat="1" applyFont="1" applyFill="1" applyBorder="1" applyAlignment="1">
      <alignment horizontal="left"/>
    </xf>
    <xf numFmtId="0" fontId="73" fillId="0" borderId="0" xfId="38" applyNumberFormat="1" applyFont="1" applyBorder="1" applyAlignment="1">
      <alignment horizontal="left"/>
    </xf>
    <xf numFmtId="0" fontId="73" fillId="0" borderId="0" xfId="38" applyNumberFormat="1" applyFont="1" applyBorder="1" applyAlignment="1">
      <alignment horizontal="right"/>
    </xf>
    <xf numFmtId="0" fontId="75" fillId="0" borderId="0" xfId="38" applyNumberFormat="1" applyFont="1" applyFill="1" applyBorder="1" applyAlignment="1">
      <alignment horizontal="left"/>
    </xf>
    <xf numFmtId="0" fontId="75" fillId="0" borderId="0" xfId="38" applyNumberFormat="1" applyFont="1" applyFill="1" applyBorder="1" applyAlignment="1">
      <alignment horizontal="center"/>
    </xf>
    <xf numFmtId="0" fontId="75" fillId="27" borderId="0" xfId="38" applyNumberFormat="1" applyFont="1" applyFill="1" applyBorder="1" applyAlignment="1">
      <alignment horizontal="left"/>
    </xf>
    <xf numFmtId="0" fontId="76" fillId="27" borderId="0" xfId="38" applyNumberFormat="1" applyFont="1" applyFill="1" applyBorder="1" applyAlignment="1">
      <alignment horizontal="left"/>
    </xf>
    <xf numFmtId="0" fontId="75" fillId="0" borderId="0" xfId="38" applyNumberFormat="1" applyFont="1" applyBorder="1" applyAlignment="1">
      <alignment horizontal="left"/>
    </xf>
    <xf numFmtId="0" fontId="33" fillId="0" borderId="0" xfId="38" applyNumberFormat="1" applyFont="1" applyBorder="1" applyAlignment="1">
      <alignment horizontal="center" vertical="top"/>
    </xf>
    <xf numFmtId="0" fontId="33" fillId="0" borderId="13" xfId="38" applyNumberFormat="1" applyFont="1" applyBorder="1" applyAlignment="1">
      <alignment horizontal="center" vertical="center" textRotation="90"/>
    </xf>
    <xf numFmtId="0" fontId="33" fillId="27" borderId="0" xfId="38" applyNumberFormat="1" applyFont="1" applyFill="1" applyBorder="1" applyAlignment="1">
      <alignment horizontal="center" vertical="center" textRotation="90" wrapText="1"/>
    </xf>
    <xf numFmtId="0" fontId="33" fillId="0" borderId="0" xfId="38" applyNumberFormat="1" applyFont="1" applyBorder="1" applyAlignment="1">
      <alignment horizontal="center" vertical="center" textRotation="90" wrapText="1"/>
    </xf>
    <xf numFmtId="49" fontId="33" fillId="0" borderId="13" xfId="38" applyNumberFormat="1" applyFont="1" applyBorder="1" applyAlignment="1">
      <alignment horizontal="center" vertical="top"/>
    </xf>
    <xf numFmtId="49" fontId="33" fillId="0" borderId="13" xfId="38" applyNumberFormat="1" applyFont="1" applyBorder="1" applyAlignment="1">
      <alignment horizontal="center" vertical="center"/>
    </xf>
    <xf numFmtId="49" fontId="33" fillId="27" borderId="0" xfId="38" applyNumberFormat="1" applyFont="1" applyFill="1" applyBorder="1" applyAlignment="1">
      <alignment horizontal="center" vertical="top"/>
    </xf>
    <xf numFmtId="49" fontId="33" fillId="0" borderId="0" xfId="38" applyNumberFormat="1" applyFont="1" applyBorder="1" applyAlignment="1">
      <alignment horizontal="center" vertical="top"/>
    </xf>
    <xf numFmtId="17" fontId="33" fillId="0" borderId="13" xfId="38" applyNumberFormat="1" applyFont="1" applyBorder="1" applyAlignment="1">
      <alignment horizontal="center" vertical="center"/>
    </xf>
    <xf numFmtId="0" fontId="33" fillId="0" borderId="35" xfId="38" applyNumberFormat="1" applyFont="1" applyBorder="1" applyAlignment="1">
      <alignment horizontal="left" vertical="center" wrapText="1"/>
    </xf>
    <xf numFmtId="173" fontId="33" fillId="0" borderId="35" xfId="38" applyNumberFormat="1" applyFont="1" applyBorder="1" applyAlignment="1">
      <alignment horizontal="center" vertical="center"/>
    </xf>
    <xf numFmtId="0" fontId="33" fillId="0" borderId="35" xfId="38" applyNumberFormat="1" applyFont="1" applyBorder="1" applyAlignment="1">
      <alignment horizontal="center" vertical="center"/>
    </xf>
    <xf numFmtId="171" fontId="33" fillId="0" borderId="10" xfId="48" applyNumberFormat="1" applyFont="1" applyBorder="1" applyAlignment="1">
      <alignment horizontal="center" vertical="center" wrapText="1"/>
    </xf>
    <xf numFmtId="49" fontId="77" fillId="0" borderId="13" xfId="38" applyNumberFormat="1" applyFont="1" applyBorder="1" applyAlignment="1">
      <alignment horizontal="center" vertical="center" wrapText="1"/>
    </xf>
    <xf numFmtId="0" fontId="33" fillId="27" borderId="0" xfId="38" applyNumberFormat="1" applyFont="1" applyFill="1" applyBorder="1" applyAlignment="1">
      <alignment horizontal="left" vertical="center"/>
    </xf>
    <xf numFmtId="0" fontId="33" fillId="0" borderId="0" xfId="38" applyNumberFormat="1" applyFont="1" applyBorder="1" applyAlignment="1">
      <alignment horizontal="left" vertical="center"/>
    </xf>
    <xf numFmtId="0" fontId="33" fillId="0" borderId="19" xfId="38" applyNumberFormat="1" applyFont="1" applyBorder="1" applyAlignment="1">
      <alignment horizontal="center" vertical="center" wrapText="1"/>
    </xf>
    <xf numFmtId="173" fontId="33" fillId="0" borderId="51" xfId="38" applyNumberFormat="1" applyFont="1" applyBorder="1" applyAlignment="1">
      <alignment horizontal="center" vertical="center"/>
    </xf>
    <xf numFmtId="0" fontId="33" fillId="0" borderId="10" xfId="38" applyNumberFormat="1" applyFont="1" applyBorder="1" applyAlignment="1">
      <alignment horizontal="center" vertical="center"/>
    </xf>
    <xf numFmtId="0" fontId="33" fillId="0" borderId="0" xfId="38" applyNumberFormat="1" applyFont="1" applyBorder="1" applyAlignment="1">
      <alignment horizontal="center"/>
    </xf>
    <xf numFmtId="49" fontId="33" fillId="0" borderId="10" xfId="38" applyNumberFormat="1" applyFont="1" applyBorder="1" applyAlignment="1">
      <alignment horizontal="center" vertical="center" wrapText="1"/>
    </xf>
    <xf numFmtId="0" fontId="33" fillId="0" borderId="10" xfId="38" applyNumberFormat="1" applyFont="1" applyBorder="1" applyAlignment="1">
      <alignment horizontal="center" vertical="center" wrapText="1"/>
    </xf>
    <xf numFmtId="0" fontId="33" fillId="0" borderId="10" xfId="47" applyNumberFormat="1" applyFont="1" applyBorder="1" applyAlignment="1">
      <alignment vertical="top" wrapText="1"/>
    </xf>
    <xf numFmtId="173" fontId="33" fillId="0" borderId="13" xfId="38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174" fontId="33" fillId="0" borderId="10" xfId="48" applyNumberFormat="1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 wrapText="1"/>
    </xf>
    <xf numFmtId="17" fontId="33" fillId="0" borderId="35" xfId="38" applyNumberFormat="1" applyFont="1" applyBorder="1" applyAlignment="1">
      <alignment horizontal="center" vertical="center"/>
    </xf>
    <xf numFmtId="0" fontId="33" fillId="0" borderId="35" xfId="38" applyNumberFormat="1" applyFont="1" applyBorder="1" applyAlignment="1">
      <alignment horizontal="center" vertical="center" wrapText="1"/>
    </xf>
    <xf numFmtId="2" fontId="33" fillId="0" borderId="35" xfId="38" applyNumberFormat="1" applyFont="1" applyBorder="1" applyAlignment="1">
      <alignment horizontal="center" vertical="center"/>
    </xf>
    <xf numFmtId="0" fontId="33" fillId="0" borderId="52" xfId="50" applyNumberFormat="1" applyFont="1" applyBorder="1" applyAlignment="1">
      <alignment horizontal="center" vertical="center"/>
    </xf>
    <xf numFmtId="49" fontId="77" fillId="0" borderId="35" xfId="38" applyNumberFormat="1" applyFont="1" applyBorder="1" applyAlignment="1">
      <alignment horizontal="center" vertical="center" wrapText="1"/>
    </xf>
    <xf numFmtId="17" fontId="33" fillId="0" borderId="10" xfId="38" applyNumberFormat="1" applyFont="1" applyBorder="1" applyAlignment="1">
      <alignment horizontal="center" vertical="center"/>
    </xf>
    <xf numFmtId="0" fontId="33" fillId="0" borderId="10" xfId="38" applyNumberFormat="1" applyFont="1" applyBorder="1" applyAlignment="1">
      <alignment horizontal="left" vertical="center" wrapText="1"/>
    </xf>
    <xf numFmtId="173" fontId="33" fillId="0" borderId="10" xfId="38" applyNumberFormat="1" applyFont="1" applyBorder="1" applyAlignment="1">
      <alignment horizontal="center" vertical="center"/>
    </xf>
    <xf numFmtId="169" fontId="33" fillId="0" borderId="10" xfId="38" applyNumberFormat="1" applyFont="1" applyBorder="1" applyAlignment="1">
      <alignment horizontal="center" vertical="center"/>
    </xf>
    <xf numFmtId="49" fontId="33" fillId="0" borderId="35" xfId="38" applyNumberFormat="1" applyFont="1" applyBorder="1" applyAlignment="1">
      <alignment horizontal="center" vertical="center"/>
    </xf>
    <xf numFmtId="0" fontId="33" fillId="0" borderId="11" xfId="38" applyNumberFormat="1" applyFont="1" applyBorder="1" applyAlignment="1">
      <alignment horizontal="center" vertical="center"/>
    </xf>
    <xf numFmtId="0" fontId="33" fillId="0" borderId="11" xfId="38" applyNumberFormat="1" applyFont="1" applyBorder="1" applyAlignment="1">
      <alignment horizontal="center" vertical="center" wrapText="1"/>
    </xf>
    <xf numFmtId="0" fontId="33" fillId="0" borderId="11" xfId="38" applyNumberFormat="1" applyFont="1" applyBorder="1" applyAlignment="1">
      <alignment horizontal="left" vertical="center" wrapText="1"/>
    </xf>
    <xf numFmtId="173" fontId="33" fillId="0" borderId="11" xfId="38" applyNumberFormat="1" applyFont="1" applyBorder="1" applyAlignment="1">
      <alignment horizontal="center" vertical="center"/>
    </xf>
    <xf numFmtId="169" fontId="33" fillId="0" borderId="11" xfId="38" applyNumberFormat="1" applyFont="1" applyBorder="1" applyAlignment="1">
      <alignment horizontal="center" vertical="center"/>
    </xf>
    <xf numFmtId="49" fontId="33" fillId="0" borderId="10" xfId="38" applyNumberFormat="1" applyFont="1" applyBorder="1" applyAlignment="1">
      <alignment horizontal="center" vertical="center"/>
    </xf>
    <xf numFmtId="49" fontId="33" fillId="0" borderId="0" xfId="38" applyNumberFormat="1" applyFont="1" applyBorder="1" applyAlignment="1">
      <alignment horizontal="center" vertical="center"/>
    </xf>
    <xf numFmtId="0" fontId="33" fillId="0" borderId="0" xfId="38" applyNumberFormat="1" applyFont="1" applyBorder="1" applyAlignment="1">
      <alignment horizontal="center" vertical="center" wrapText="1"/>
    </xf>
    <xf numFmtId="0" fontId="33" fillId="0" borderId="0" xfId="47" applyNumberFormat="1" applyFont="1" applyBorder="1" applyAlignment="1">
      <alignment vertical="top" wrapText="1"/>
    </xf>
    <xf numFmtId="173" fontId="33" fillId="0" borderId="0" xfId="38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174" fontId="33" fillId="0" borderId="0" xfId="48" applyNumberFormat="1" applyFont="1" applyBorder="1" applyAlignment="1">
      <alignment horizontal="center" vertical="center" wrapText="1"/>
    </xf>
    <xf numFmtId="2" fontId="77" fillId="0" borderId="0" xfId="0" applyNumberFormat="1" applyFont="1" applyBorder="1" applyAlignment="1">
      <alignment horizontal="center" vertical="center" wrapText="1"/>
    </xf>
    <xf numFmtId="0" fontId="33" fillId="0" borderId="0" xfId="38" applyNumberFormat="1" applyFont="1" applyBorder="1" applyAlignment="1">
      <alignment horizontal="left" vertical="center" wrapText="1"/>
    </xf>
    <xf numFmtId="49" fontId="33" fillId="0" borderId="35" xfId="38" applyNumberFormat="1" applyFont="1" applyBorder="1" applyAlignment="1">
      <alignment horizontal="center" vertical="top"/>
    </xf>
    <xf numFmtId="0" fontId="33" fillId="0" borderId="10" xfId="47" applyNumberFormat="1" applyFont="1" applyBorder="1" applyAlignment="1">
      <alignment vertical="center" wrapText="1"/>
    </xf>
    <xf numFmtId="0" fontId="67" fillId="27" borderId="0" xfId="38" applyNumberFormat="1" applyFont="1" applyFill="1" applyBorder="1" applyAlignment="1">
      <alignment horizontal="left" wrapText="1"/>
    </xf>
    <xf numFmtId="0" fontId="33" fillId="27" borderId="0" xfId="38" applyNumberFormat="1" applyFont="1" applyFill="1" applyBorder="1" applyAlignment="1">
      <alignment horizontal="left" wrapText="1"/>
    </xf>
    <xf numFmtId="2" fontId="33" fillId="0" borderId="10" xfId="38" applyNumberFormat="1" applyFont="1" applyBorder="1" applyAlignment="1">
      <alignment horizontal="center" vertical="center"/>
    </xf>
    <xf numFmtId="0" fontId="33" fillId="0" borderId="10" xfId="50" applyNumberFormat="1" applyFont="1" applyBorder="1" applyAlignment="1">
      <alignment horizontal="center" vertical="center"/>
    </xf>
    <xf numFmtId="0" fontId="33" fillId="0" borderId="10" xfId="38" applyNumberFormat="1" applyFont="1" applyFill="1" applyBorder="1" applyAlignment="1">
      <alignment horizontal="left" vertical="center" wrapText="1"/>
    </xf>
    <xf numFmtId="173" fontId="33" fillId="0" borderId="10" xfId="38" applyNumberFormat="1" applyFont="1" applyFill="1" applyBorder="1" applyAlignment="1">
      <alignment horizontal="center" vertical="center"/>
    </xf>
    <xf numFmtId="0" fontId="33" fillId="0" borderId="10" xfId="38" applyNumberFormat="1" applyFont="1" applyFill="1" applyBorder="1" applyAlignment="1">
      <alignment horizontal="center" vertical="center"/>
    </xf>
    <xf numFmtId="169" fontId="33" fillId="0" borderId="10" xfId="38" applyNumberFormat="1" applyFont="1" applyFill="1" applyBorder="1" applyAlignment="1">
      <alignment horizontal="center" vertical="center"/>
    </xf>
    <xf numFmtId="49" fontId="77" fillId="0" borderId="0" xfId="38" applyNumberFormat="1" applyFont="1" applyBorder="1" applyAlignment="1">
      <alignment horizontal="center" vertical="center" wrapText="1"/>
    </xf>
    <xf numFmtId="49" fontId="33" fillId="0" borderId="11" xfId="38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vertical="center" wrapText="1"/>
    </xf>
    <xf numFmtId="49" fontId="33" fillId="0" borderId="51" xfId="38" applyNumberFormat="1" applyFont="1" applyBorder="1" applyAlignment="1">
      <alignment horizontal="center" vertical="center" wrapText="1"/>
    </xf>
    <xf numFmtId="0" fontId="33" fillId="0" borderId="10" xfId="38" applyNumberFormat="1" applyFont="1" applyBorder="1" applyAlignment="1">
      <alignment horizontal="left"/>
    </xf>
    <xf numFmtId="0" fontId="33" fillId="0" borderId="10" xfId="38" applyNumberFormat="1" applyFont="1" applyBorder="1" applyAlignment="1">
      <alignment vertical="top" wrapText="1"/>
    </xf>
    <xf numFmtId="169" fontId="33" fillId="0" borderId="10" xfId="50" applyNumberFormat="1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right" vertical="center" wrapText="1"/>
    </xf>
    <xf numFmtId="169" fontId="33" fillId="0" borderId="10" xfId="49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49" fontId="33" fillId="0" borderId="10" xfId="38" applyNumberFormat="1" applyFont="1" applyFill="1" applyBorder="1" applyAlignment="1">
      <alignment horizontal="center" vertical="center" wrapText="1"/>
    </xf>
    <xf numFmtId="0" fontId="33" fillId="0" borderId="10" xfId="38" applyNumberFormat="1" applyFont="1" applyFill="1" applyBorder="1" applyAlignment="1">
      <alignment horizontal="center" vertical="center" wrapText="1"/>
    </xf>
    <xf numFmtId="0" fontId="33" fillId="0" borderId="10" xfId="38" applyNumberFormat="1" applyFont="1" applyFill="1" applyBorder="1" applyAlignment="1">
      <alignment vertical="top" wrapText="1"/>
    </xf>
    <xf numFmtId="2" fontId="33" fillId="0" borderId="10" xfId="38" applyNumberFormat="1" applyFont="1" applyFill="1" applyBorder="1" applyAlignment="1">
      <alignment horizontal="center" vertical="center"/>
    </xf>
    <xf numFmtId="0" fontId="33" fillId="0" borderId="10" xfId="50" applyNumberFormat="1" applyFont="1" applyFill="1" applyBorder="1" applyAlignment="1">
      <alignment horizontal="center" vertical="center"/>
    </xf>
    <xf numFmtId="0" fontId="67" fillId="0" borderId="0" xfId="38" applyNumberFormat="1" applyFont="1" applyFill="1" applyBorder="1" applyAlignment="1">
      <alignment horizontal="left"/>
    </xf>
    <xf numFmtId="0" fontId="33" fillId="0" borderId="0" xfId="38" applyNumberFormat="1" applyFont="1" applyFill="1" applyBorder="1" applyAlignment="1">
      <alignment horizontal="left"/>
    </xf>
    <xf numFmtId="17" fontId="33" fillId="0" borderId="22" xfId="38" applyNumberFormat="1" applyFont="1" applyBorder="1" applyAlignment="1">
      <alignment horizontal="center" vertical="center"/>
    </xf>
    <xf numFmtId="0" fontId="70" fillId="0" borderId="10" xfId="38" applyNumberFormat="1" applyFont="1" applyFill="1" applyBorder="1" applyAlignment="1">
      <alignment horizontal="center" vertical="center" wrapText="1"/>
    </xf>
    <xf numFmtId="169" fontId="33" fillId="0" borderId="10" xfId="50" applyNumberFormat="1" applyFont="1" applyFill="1" applyBorder="1" applyAlignment="1">
      <alignment horizontal="center" vertical="center"/>
    </xf>
    <xf numFmtId="49" fontId="33" fillId="0" borderId="13" xfId="38" applyNumberFormat="1" applyFont="1" applyFill="1" applyBorder="1" applyAlignment="1">
      <alignment horizontal="center" vertical="center"/>
    </xf>
    <xf numFmtId="17" fontId="33" fillId="0" borderId="13" xfId="38" applyNumberFormat="1" applyFont="1" applyFill="1" applyBorder="1" applyAlignment="1">
      <alignment horizontal="center" vertical="center"/>
    </xf>
    <xf numFmtId="49" fontId="33" fillId="0" borderId="10" xfId="38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 wrapText="1"/>
    </xf>
    <xf numFmtId="2" fontId="33" fillId="0" borderId="10" xfId="0" applyNumberFormat="1" applyFont="1" applyFill="1" applyBorder="1" applyAlignment="1">
      <alignment horizontal="right" vertical="center" wrapText="1"/>
    </xf>
    <xf numFmtId="169" fontId="33" fillId="0" borderId="10" xfId="49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33" fillId="28" borderId="0" xfId="38" applyNumberFormat="1" applyFont="1" applyFill="1" applyBorder="1" applyAlignment="1">
      <alignment horizontal="left"/>
    </xf>
    <xf numFmtId="49" fontId="33" fillId="28" borderId="0" xfId="38" applyNumberFormat="1" applyFont="1" applyFill="1" applyBorder="1" applyAlignment="1">
      <alignment horizontal="center" vertical="top"/>
    </xf>
    <xf numFmtId="0" fontId="73" fillId="27" borderId="0" xfId="38" applyNumberFormat="1" applyFont="1" applyFill="1" applyBorder="1" applyAlignment="1">
      <alignment horizontal="left" vertical="center"/>
    </xf>
    <xf numFmtId="0" fontId="75" fillId="27" borderId="0" xfId="38" applyNumberFormat="1" applyFont="1" applyFill="1" applyBorder="1" applyAlignment="1">
      <alignment horizontal="left" vertical="center"/>
    </xf>
    <xf numFmtId="49" fontId="33" fillId="27" borderId="0" xfId="38" applyNumberFormat="1" applyFont="1" applyFill="1" applyBorder="1" applyAlignment="1">
      <alignment horizontal="center" vertical="center"/>
    </xf>
    <xf numFmtId="49" fontId="33" fillId="27" borderId="0" xfId="38" applyNumberFormat="1" applyFont="1" applyFill="1" applyBorder="1" applyAlignment="1">
      <alignment horizontal="center" vertical="center" wrapText="1"/>
    </xf>
    <xf numFmtId="0" fontId="54" fillId="27" borderId="0" xfId="50" applyNumberFormat="1" applyFont="1" applyFill="1" applyAlignment="1">
      <alignment vertical="center"/>
    </xf>
    <xf numFmtId="49" fontId="33" fillId="0" borderId="0" xfId="38" applyNumberFormat="1" applyFont="1" applyFill="1" applyBorder="1" applyAlignment="1">
      <alignment horizontal="center" vertical="center"/>
    </xf>
    <xf numFmtId="174" fontId="33" fillId="0" borderId="10" xfId="48" applyNumberFormat="1" applyFont="1" applyBorder="1" applyAlignment="1">
      <alignment vertical="center" wrapText="1"/>
    </xf>
    <xf numFmtId="2" fontId="77" fillId="0" borderId="24" xfId="0" applyNumberFormat="1" applyFont="1" applyBorder="1" applyAlignment="1">
      <alignment horizontal="center" vertical="center" wrapText="1"/>
    </xf>
    <xf numFmtId="49" fontId="77" fillId="0" borderId="24" xfId="38" applyNumberFormat="1" applyFont="1" applyBorder="1" applyAlignment="1">
      <alignment horizontal="center" vertical="center" wrapText="1"/>
    </xf>
    <xf numFmtId="0" fontId="33" fillId="0" borderId="24" xfId="38" applyNumberFormat="1" applyFont="1" applyBorder="1" applyAlignment="1">
      <alignment horizontal="center" vertical="center" wrapText="1"/>
    </xf>
    <xf numFmtId="0" fontId="33" fillId="27" borderId="39" xfId="38" applyNumberFormat="1" applyFont="1" applyFill="1" applyBorder="1" applyAlignment="1">
      <alignment horizontal="left" vertical="center"/>
    </xf>
    <xf numFmtId="0" fontId="33" fillId="0" borderId="39" xfId="51" applyNumberFormat="1" applyFont="1" applyBorder="1" applyAlignment="1">
      <alignment vertical="center"/>
    </xf>
    <xf numFmtId="49" fontId="77" fillId="0" borderId="48" xfId="38" applyNumberFormat="1" applyFont="1" applyBorder="1" applyAlignment="1">
      <alignment horizontal="center" vertical="center" wrapText="1"/>
    </xf>
    <xf numFmtId="0" fontId="8" fillId="0" borderId="49" xfId="28" applyBorder="1" applyAlignment="1" applyProtection="1">
      <alignment horizontal="center" vertical="center"/>
    </xf>
    <xf numFmtId="0" fontId="25" fillId="0" borderId="0" xfId="0" applyFont="1" applyFill="1" applyAlignment="1">
      <alignment horizontal="right"/>
    </xf>
    <xf numFmtId="0" fontId="66" fillId="0" borderId="0" xfId="51" applyNumberFormat="1" applyFont="1" applyAlignment="1"/>
    <xf numFmtId="49" fontId="67" fillId="27" borderId="0" xfId="38" applyNumberFormat="1" applyFont="1" applyFill="1" applyBorder="1" applyAlignment="1">
      <alignment horizontal="center" vertical="center"/>
    </xf>
    <xf numFmtId="2" fontId="33" fillId="27" borderId="0" xfId="50" applyNumberFormat="1" applyFont="1" applyFill="1" applyBorder="1" applyAlignment="1">
      <alignment vertical="center"/>
    </xf>
    <xf numFmtId="0" fontId="33" fillId="0" borderId="10" xfId="51" applyNumberFormat="1" applyFont="1" applyBorder="1" applyAlignment="1">
      <alignment vertical="top" wrapText="1"/>
    </xf>
    <xf numFmtId="0" fontId="33" fillId="0" borderId="24" xfId="38" applyNumberFormat="1" applyFont="1" applyBorder="1" applyAlignment="1">
      <alignment horizontal="center" vertical="center"/>
    </xf>
    <xf numFmtId="1" fontId="33" fillId="0" borderId="10" xfId="51" applyNumberFormat="1" applyFont="1" applyBorder="1" applyAlignment="1">
      <alignment horizontal="center" vertical="center"/>
    </xf>
    <xf numFmtId="0" fontId="54" fillId="0" borderId="0" xfId="51" applyNumberFormat="1" applyFont="1" applyAlignment="1">
      <alignment wrapText="1"/>
    </xf>
    <xf numFmtId="0" fontId="25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0" fontId="42" fillId="0" borderId="26" xfId="0" applyFont="1" applyFill="1" applyBorder="1" applyAlignment="1">
      <alignment horizontal="right"/>
    </xf>
    <xf numFmtId="0" fontId="0" fillId="0" borderId="0" xfId="0" applyFont="1"/>
    <xf numFmtId="0" fontId="33" fillId="0" borderId="24" xfId="0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0" fontId="54" fillId="0" borderId="24" xfId="51" applyNumberFormat="1" applyFont="1" applyBorder="1" applyAlignment="1">
      <alignment wrapText="1"/>
    </xf>
    <xf numFmtId="1" fontId="33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/>
    </xf>
    <xf numFmtId="0" fontId="21" fillId="0" borderId="0" xfId="37" applyFont="1" applyAlignment="1">
      <alignment horizontal="right"/>
    </xf>
    <xf numFmtId="0" fontId="22" fillId="0" borderId="28" xfId="37" applyFont="1" applyBorder="1" applyAlignment="1">
      <alignment horizontal="right"/>
    </xf>
    <xf numFmtId="0" fontId="27" fillId="0" borderId="28" xfId="37" applyFont="1" applyBorder="1" applyAlignment="1">
      <alignment horizontal="right"/>
    </xf>
    <xf numFmtId="49" fontId="27" fillId="0" borderId="25" xfId="37" applyNumberFormat="1" applyFont="1" applyFill="1" applyBorder="1" applyAlignment="1">
      <alignment horizontal="right"/>
    </xf>
    <xf numFmtId="0" fontId="27" fillId="0" borderId="0" xfId="37" applyFont="1" applyBorder="1"/>
    <xf numFmtId="0" fontId="27" fillId="0" borderId="28" xfId="37" applyFont="1" applyBorder="1" applyAlignment="1">
      <alignment horizontal="center"/>
    </xf>
    <xf numFmtId="49" fontId="27" fillId="0" borderId="25" xfId="37" applyNumberFormat="1" applyFont="1" applyFill="1" applyBorder="1" applyAlignment="1">
      <alignment horizontal="left"/>
    </xf>
    <xf numFmtId="0" fontId="27" fillId="0" borderId="28" xfId="37" applyFont="1" applyBorder="1"/>
    <xf numFmtId="0" fontId="23" fillId="0" borderId="28" xfId="37" applyFont="1" applyBorder="1"/>
    <xf numFmtId="0" fontId="23" fillId="0" borderId="61" xfId="37" applyFont="1" applyBorder="1"/>
    <xf numFmtId="0" fontId="23" fillId="0" borderId="26" xfId="37" applyFont="1" applyBorder="1"/>
    <xf numFmtId="0" fontId="23" fillId="0" borderId="59" xfId="37" applyFont="1" applyBorder="1"/>
    <xf numFmtId="0" fontId="26" fillId="0" borderId="10" xfId="0" applyFont="1" applyFill="1" applyBorder="1"/>
    <xf numFmtId="0" fontId="26" fillId="29" borderId="10" xfId="0" applyFont="1" applyFill="1" applyBorder="1"/>
    <xf numFmtId="0" fontId="33" fillId="0" borderId="13" xfId="38" applyNumberFormat="1" applyFont="1" applyBorder="1" applyAlignment="1">
      <alignment horizontal="center" vertical="center" textRotation="90" wrapText="1"/>
    </xf>
    <xf numFmtId="0" fontId="54" fillId="27" borderId="0" xfId="49" applyNumberFormat="1" applyFont="1" applyFill="1" applyAlignment="1">
      <alignment horizontal="left"/>
    </xf>
    <xf numFmtId="0" fontId="73" fillId="0" borderId="0" xfId="38" applyNumberFormat="1" applyFont="1" applyBorder="1" applyAlignment="1">
      <alignment horizontal="center"/>
    </xf>
    <xf numFmtId="0" fontId="33" fillId="0" borderId="13" xfId="38" applyNumberFormat="1" applyFont="1" applyBorder="1" applyAlignment="1">
      <alignment horizontal="center" vertical="center"/>
    </xf>
    <xf numFmtId="0" fontId="33" fillId="0" borderId="13" xfId="38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right" vertical="top"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9" fontId="79" fillId="0" borderId="0" xfId="0" applyNumberFormat="1" applyFont="1" applyBorder="1" applyAlignment="1">
      <alignment vertical="center"/>
    </xf>
    <xf numFmtId="0" fontId="25" fillId="0" borderId="2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6" fillId="0" borderId="33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70" xfId="51" applyNumberFormat="1" applyFont="1" applyBorder="1" applyAlignment="1">
      <alignment vertical="top"/>
    </xf>
    <xf numFmtId="0" fontId="33" fillId="0" borderId="70" xfId="51" applyNumberFormat="1" applyFont="1" applyBorder="1" applyAlignment="1">
      <alignment horizontal="right" vertical="top"/>
    </xf>
    <xf numFmtId="0" fontId="33" fillId="0" borderId="71" xfId="51" applyNumberFormat="1" applyFont="1" applyBorder="1" applyAlignment="1">
      <alignment vertical="top"/>
    </xf>
    <xf numFmtId="0" fontId="33" fillId="0" borderId="0" xfId="51" applyNumberFormat="1" applyFont="1" applyBorder="1" applyAlignment="1">
      <alignment horizontal="right" vertical="center"/>
    </xf>
    <xf numFmtId="0" fontId="33" fillId="0" borderId="0" xfId="51" applyNumberFormat="1" applyFont="1" applyBorder="1" applyAlignment="1">
      <alignment vertical="center" wrapText="1"/>
    </xf>
    <xf numFmtId="0" fontId="81" fillId="30" borderId="73" xfId="51" applyNumberFormat="1" applyFont="1" applyFill="1" applyBorder="1" applyAlignment="1">
      <alignment horizontal="left" vertical="top"/>
    </xf>
    <xf numFmtId="0" fontId="33" fillId="30" borderId="10" xfId="51" applyNumberFormat="1" applyFont="1" applyFill="1" applyBorder="1" applyAlignment="1">
      <alignment horizontal="left" vertical="top"/>
    </xf>
    <xf numFmtId="170" fontId="33" fillId="0" borderId="10" xfId="50" applyNumberFormat="1" applyFont="1" applyBorder="1" applyAlignment="1">
      <alignment horizontal="center" vertical="center"/>
    </xf>
    <xf numFmtId="0" fontId="48" fillId="0" borderId="70" xfId="51" applyNumberFormat="1" applyFont="1" applyBorder="1" applyAlignment="1">
      <alignment vertical="top" wrapText="1"/>
    </xf>
    <xf numFmtId="49" fontId="33" fillId="0" borderId="24" xfId="38" applyNumberFormat="1" applyFont="1" applyBorder="1" applyAlignment="1">
      <alignment horizontal="center" vertical="center" wrapText="1"/>
    </xf>
    <xf numFmtId="0" fontId="48" fillId="0" borderId="71" xfId="51" applyNumberFormat="1" applyFont="1" applyBorder="1" applyAlignment="1">
      <alignment vertical="top" wrapText="1"/>
    </xf>
    <xf numFmtId="0" fontId="81" fillId="30" borderId="74" xfId="51" applyNumberFormat="1" applyFont="1" applyFill="1" applyBorder="1" applyAlignment="1">
      <alignment horizontal="left" vertical="top"/>
    </xf>
    <xf numFmtId="0" fontId="81" fillId="30" borderId="10" xfId="51" applyNumberFormat="1" applyFont="1" applyFill="1" applyBorder="1" applyAlignment="1">
      <alignment horizontal="left" vertical="top"/>
    </xf>
    <xf numFmtId="0" fontId="23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2" fontId="33" fillId="30" borderId="10" xfId="51" applyNumberFormat="1" applyFont="1" applyFill="1" applyBorder="1" applyAlignment="1">
      <alignment horizontal="center" vertical="center"/>
    </xf>
    <xf numFmtId="170" fontId="33" fillId="30" borderId="10" xfId="51" applyNumberFormat="1" applyFont="1" applyFill="1" applyBorder="1" applyAlignment="1">
      <alignment horizontal="center" vertical="center"/>
    </xf>
    <xf numFmtId="2" fontId="81" fillId="30" borderId="73" xfId="51" applyNumberFormat="1" applyFont="1" applyFill="1" applyBorder="1" applyAlignment="1">
      <alignment horizontal="center" vertical="center"/>
    </xf>
    <xf numFmtId="170" fontId="81" fillId="30" borderId="73" xfId="51" applyNumberFormat="1" applyFont="1" applyFill="1" applyBorder="1" applyAlignment="1">
      <alignment horizontal="center" vertical="center"/>
    </xf>
    <xf numFmtId="2" fontId="81" fillId="30" borderId="74" xfId="51" applyNumberFormat="1" applyFont="1" applyFill="1" applyBorder="1" applyAlignment="1">
      <alignment horizontal="center" vertical="center"/>
    </xf>
    <xf numFmtId="170" fontId="81" fillId="30" borderId="74" xfId="51" applyNumberFormat="1" applyFont="1" applyFill="1" applyBorder="1" applyAlignment="1">
      <alignment horizontal="center" vertical="center"/>
    </xf>
    <xf numFmtId="2" fontId="81" fillId="30" borderId="10" xfId="51" applyNumberFormat="1" applyFont="1" applyFill="1" applyBorder="1" applyAlignment="1">
      <alignment horizontal="center" vertical="center"/>
    </xf>
    <xf numFmtId="170" fontId="81" fillId="30" borderId="10" xfId="51" applyNumberFormat="1" applyFont="1" applyFill="1" applyBorder="1" applyAlignment="1">
      <alignment horizontal="center" vertical="center"/>
    </xf>
    <xf numFmtId="170" fontId="48" fillId="0" borderId="10" xfId="51" applyNumberFormat="1" applyFont="1" applyBorder="1" applyAlignment="1">
      <alignment horizontal="center" vertical="center"/>
    </xf>
    <xf numFmtId="167" fontId="81" fillId="30" borderId="10" xfId="51" applyNumberFormat="1" applyFont="1" applyFill="1" applyBorder="1" applyAlignment="1">
      <alignment horizontal="center" vertical="center"/>
    </xf>
    <xf numFmtId="2" fontId="33" fillId="0" borderId="10" xfId="51" applyNumberFormat="1" applyFont="1" applyBorder="1" applyAlignment="1">
      <alignment horizontal="center" vertical="center"/>
    </xf>
    <xf numFmtId="176" fontId="81" fillId="30" borderId="10" xfId="51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right" wrapText="1"/>
    </xf>
    <xf numFmtId="49" fontId="1" fillId="0" borderId="12" xfId="37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right" wrapText="1"/>
    </xf>
    <xf numFmtId="0" fontId="75" fillId="0" borderId="0" xfId="0" applyFont="1"/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/>
    </xf>
    <xf numFmtId="0" fontId="73" fillId="0" borderId="0" xfId="0" applyFont="1" applyFill="1" applyAlignment="1">
      <alignment horizontal="left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82" fillId="0" borderId="10" xfId="28" applyFont="1" applyBorder="1" applyAlignment="1" applyProtection="1">
      <alignment horizontal="center" vertical="center" wrapText="1"/>
    </xf>
    <xf numFmtId="0" fontId="83" fillId="0" borderId="0" xfId="0" applyFont="1"/>
    <xf numFmtId="0" fontId="83" fillId="0" borderId="0" xfId="0" applyFont="1" applyAlignment="1">
      <alignment horizontal="right"/>
    </xf>
    <xf numFmtId="0" fontId="54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33" fillId="0" borderId="0" xfId="0" applyFont="1" applyFill="1" applyBorder="1" applyAlignment="1">
      <alignment vertical="top"/>
    </xf>
    <xf numFmtId="0" fontId="54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 wrapText="1"/>
    </xf>
    <xf numFmtId="0" fontId="83" fillId="0" borderId="0" xfId="0" applyFont="1" applyAlignment="1">
      <alignment horizontal="center" vertical="top" wrapText="1"/>
    </xf>
    <xf numFmtId="0" fontId="83" fillId="0" borderId="10" xfId="0" applyFont="1" applyBorder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75" fillId="0" borderId="10" xfId="0" applyFont="1" applyBorder="1" applyAlignment="1">
      <alignment horizontal="center" vertical="center" textRotation="90" wrapText="1"/>
    </xf>
    <xf numFmtId="0" fontId="75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top" wrapText="1"/>
    </xf>
    <xf numFmtId="0" fontId="86" fillId="0" borderId="25" xfId="0" applyFont="1" applyBorder="1" applyAlignment="1">
      <alignment horizontal="left" vertical="top" wrapText="1"/>
    </xf>
    <xf numFmtId="0" fontId="87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Alignment="1">
      <alignment horizontal="right"/>
    </xf>
    <xf numFmtId="0" fontId="33" fillId="0" borderId="0" xfId="38" applyNumberFormat="1" applyFont="1" applyBorder="1" applyAlignment="1">
      <alignment horizontal="right"/>
    </xf>
    <xf numFmtId="0" fontId="89" fillId="0" borderId="0" xfId="0" applyFont="1" applyAlignment="1">
      <alignment horizontal="justify" vertical="center"/>
    </xf>
    <xf numFmtId="0" fontId="89" fillId="0" borderId="10" xfId="0" applyFont="1" applyBorder="1" applyAlignment="1">
      <alignment horizontal="center" vertical="top" wrapText="1"/>
    </xf>
    <xf numFmtId="0" fontId="89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0" fontId="83" fillId="0" borderId="0" xfId="0" applyFont="1" applyBorder="1" applyAlignment="1">
      <alignment wrapText="1"/>
    </xf>
    <xf numFmtId="0" fontId="83" fillId="0" borderId="0" xfId="0" applyFont="1" applyBorder="1" applyAlignment="1">
      <alignment horizontal="right"/>
    </xf>
    <xf numFmtId="0" fontId="83" fillId="0" borderId="0" xfId="0" applyFont="1" applyBorder="1" applyAlignment="1">
      <alignment horizontal="right" wrapText="1"/>
    </xf>
    <xf numFmtId="0" fontId="91" fillId="0" borderId="0" xfId="0" applyFont="1" applyBorder="1" applyAlignment="1">
      <alignment wrapText="1"/>
    </xf>
    <xf numFmtId="0" fontId="92" fillId="0" borderId="0" xfId="0" applyFont="1" applyBorder="1" applyAlignment="1">
      <alignment wrapText="1"/>
    </xf>
    <xf numFmtId="0" fontId="92" fillId="0" borderId="28" xfId="0" applyFont="1" applyBorder="1" applyAlignment="1">
      <alignment wrapText="1"/>
    </xf>
    <xf numFmtId="0" fontId="93" fillId="0" borderId="28" xfId="0" applyFont="1" applyBorder="1" applyAlignment="1">
      <alignment vertical="top"/>
    </xf>
    <xf numFmtId="0" fontId="93" fillId="0" borderId="0" xfId="0" applyFont="1" applyBorder="1" applyAlignment="1">
      <alignment vertical="top"/>
    </xf>
    <xf numFmtId="0" fontId="83" fillId="0" borderId="39" xfId="0" applyFont="1" applyBorder="1"/>
    <xf numFmtId="49" fontId="33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3" fillId="0" borderId="35" xfId="0" applyNumberFormat="1" applyFont="1" applyFill="1" applyBorder="1" applyAlignment="1">
      <alignment horizontal="center" vertical="center" wrapText="1"/>
    </xf>
    <xf numFmtId="0" fontId="33" fillId="0" borderId="48" xfId="0" applyNumberFormat="1" applyFont="1" applyFill="1" applyBorder="1" applyAlignment="1">
      <alignment horizontal="center" vertical="center" wrapText="1"/>
    </xf>
    <xf numFmtId="0" fontId="33" fillId="0" borderId="41" xfId="0" applyNumberFormat="1" applyFont="1" applyFill="1" applyBorder="1" applyAlignment="1">
      <alignment horizontal="center" vertical="center" wrapText="1"/>
    </xf>
    <xf numFmtId="165" fontId="33" fillId="0" borderId="46" xfId="0" applyNumberFormat="1" applyFont="1" applyFill="1" applyBorder="1" applyAlignment="1">
      <alignment horizontal="left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165" fontId="33" fillId="0" borderId="47" xfId="0" applyNumberFormat="1" applyFont="1" applyFill="1" applyBorder="1" applyAlignment="1">
      <alignment horizontal="left" vertical="center" wrapText="1"/>
    </xf>
    <xf numFmtId="165" fontId="33" fillId="0" borderId="42" xfId="0" applyNumberFormat="1" applyFont="1" applyFill="1" applyBorder="1" applyAlignment="1">
      <alignment horizontal="left" vertical="center" wrapText="1"/>
    </xf>
    <xf numFmtId="165" fontId="33" fillId="0" borderId="18" xfId="0" applyNumberFormat="1" applyFont="1" applyFill="1" applyBorder="1" applyAlignment="1">
      <alignment horizontal="left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165" fontId="94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83" fillId="0" borderId="0" xfId="0" applyFont="1" applyBorder="1"/>
    <xf numFmtId="49" fontId="33" fillId="0" borderId="15" xfId="0" applyNumberFormat="1" applyFont="1" applyFill="1" applyBorder="1" applyAlignment="1">
      <alignment horizontal="center" vertical="center" wrapText="1"/>
    </xf>
    <xf numFmtId="165" fontId="33" fillId="0" borderId="20" xfId="0" applyNumberFormat="1" applyFont="1" applyFill="1" applyBorder="1" applyAlignment="1">
      <alignment horizontal="left" vertical="center" wrapText="1"/>
    </xf>
    <xf numFmtId="165" fontId="33" fillId="0" borderId="21" xfId="0" applyNumberFormat="1" applyFont="1" applyFill="1" applyBorder="1" applyAlignment="1">
      <alignment horizontal="left" vertical="center" wrapText="1"/>
    </xf>
    <xf numFmtId="165" fontId="94" fillId="0" borderId="0" xfId="0" applyNumberFormat="1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wrapText="1"/>
    </xf>
    <xf numFmtId="0" fontId="96" fillId="0" borderId="0" xfId="0" applyFont="1" applyBorder="1" applyAlignment="1">
      <alignment horizontal="right" wrapText="1"/>
    </xf>
    <xf numFmtId="0" fontId="96" fillId="0" borderId="0" xfId="0" applyFont="1" applyBorder="1"/>
    <xf numFmtId="0" fontId="97" fillId="0" borderId="0" xfId="0" applyFont="1" applyBorder="1" applyAlignment="1">
      <alignment vertical="top"/>
    </xf>
    <xf numFmtId="49" fontId="98" fillId="0" borderId="14" xfId="0" applyNumberFormat="1" applyFont="1" applyFill="1" applyBorder="1" applyAlignment="1">
      <alignment horizontal="center" vertical="center" wrapText="1"/>
    </xf>
    <xf numFmtId="0" fontId="98" fillId="0" borderId="35" xfId="0" applyNumberFormat="1" applyFont="1" applyFill="1" applyBorder="1" applyAlignment="1">
      <alignment horizontal="center" vertical="center" wrapText="1"/>
    </xf>
    <xf numFmtId="0" fontId="98" fillId="0" borderId="43" xfId="0" applyFont="1" applyFill="1" applyBorder="1" applyAlignment="1">
      <alignment horizontal="center" vertical="center" wrapText="1"/>
    </xf>
    <xf numFmtId="165" fontId="99" fillId="0" borderId="0" xfId="0" applyNumberFormat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6" fillId="0" borderId="0" xfId="0" applyFont="1"/>
    <xf numFmtId="0" fontId="100" fillId="31" borderId="0" xfId="0" applyFont="1" applyFill="1" applyAlignment="1">
      <alignment horizontal="center"/>
    </xf>
    <xf numFmtId="0" fontId="8" fillId="0" borderId="34" xfId="28" quotePrefix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64" xfId="37" applyFont="1" applyBorder="1" applyAlignment="1">
      <alignment horizontal="center"/>
    </xf>
    <xf numFmtId="0" fontId="22" fillId="0" borderId="65" xfId="37" applyFont="1" applyBorder="1" applyAlignment="1">
      <alignment horizontal="center"/>
    </xf>
    <xf numFmtId="0" fontId="22" fillId="0" borderId="67" xfId="37" applyFont="1" applyBorder="1" applyAlignment="1">
      <alignment horizontal="center"/>
    </xf>
    <xf numFmtId="0" fontId="22" fillId="0" borderId="68" xfId="37" applyFont="1" applyBorder="1" applyAlignment="1">
      <alignment horizontal="center"/>
    </xf>
    <xf numFmtId="2" fontId="23" fillId="0" borderId="67" xfId="37" applyNumberFormat="1" applyFont="1" applyBorder="1" applyAlignment="1">
      <alignment horizontal="center"/>
    </xf>
    <xf numFmtId="2" fontId="23" fillId="0" borderId="68" xfId="37" applyNumberFormat="1" applyFont="1" applyBorder="1" applyAlignment="1">
      <alignment horizontal="center"/>
    </xf>
    <xf numFmtId="2" fontId="23" fillId="0" borderId="69" xfId="37" applyNumberFormat="1" applyFont="1" applyBorder="1" applyAlignment="1">
      <alignment horizontal="center"/>
    </xf>
    <xf numFmtId="0" fontId="22" fillId="0" borderId="53" xfId="37" applyFont="1" applyBorder="1" applyAlignment="1">
      <alignment horizontal="center" vertical="center" wrapText="1"/>
    </xf>
    <xf numFmtId="0" fontId="22" fillId="0" borderId="54" xfId="37" applyFont="1" applyBorder="1" applyAlignment="1">
      <alignment horizontal="center" vertical="center" wrapText="1"/>
    </xf>
    <xf numFmtId="0" fontId="22" fillId="0" borderId="55" xfId="37" applyFont="1" applyBorder="1" applyAlignment="1">
      <alignment horizontal="center" vertical="center" wrapText="1"/>
    </xf>
    <xf numFmtId="0" fontId="22" fillId="0" borderId="58" xfId="37" applyFont="1" applyBorder="1" applyAlignment="1">
      <alignment horizontal="center" vertical="center" wrapText="1"/>
    </xf>
    <xf numFmtId="0" fontId="22" fillId="0" borderId="26" xfId="37" applyFont="1" applyBorder="1" applyAlignment="1">
      <alignment horizontal="center" vertical="center" wrapText="1"/>
    </xf>
    <xf numFmtId="0" fontId="22" fillId="0" borderId="31" xfId="37" applyFont="1" applyBorder="1" applyAlignment="1">
      <alignment horizontal="center" vertical="center" wrapText="1"/>
    </xf>
    <xf numFmtId="0" fontId="22" fillId="0" borderId="60" xfId="37" applyFont="1" applyBorder="1" applyAlignment="1">
      <alignment horizontal="center"/>
    </xf>
    <xf numFmtId="0" fontId="22" fillId="0" borderId="32" xfId="37" applyFont="1" applyBorder="1" applyAlignment="1">
      <alignment horizontal="center"/>
    </xf>
    <xf numFmtId="0" fontId="22" fillId="0" borderId="24" xfId="37" applyFont="1" applyBorder="1" applyAlignment="1">
      <alignment horizontal="center"/>
    </xf>
    <xf numFmtId="0" fontId="22" fillId="0" borderId="25" xfId="37" applyFont="1" applyBorder="1" applyAlignment="1">
      <alignment horizontal="center"/>
    </xf>
    <xf numFmtId="0" fontId="38" fillId="0" borderId="24" xfId="37" applyFont="1" applyBorder="1" applyAlignment="1">
      <alignment horizontal="center"/>
    </xf>
    <xf numFmtId="0" fontId="38" fillId="0" borderId="25" xfId="37" applyFont="1" applyBorder="1" applyAlignment="1">
      <alignment horizontal="center"/>
    </xf>
    <xf numFmtId="0" fontId="38" fillId="0" borderId="63" xfId="37" applyFont="1" applyBorder="1" applyAlignment="1">
      <alignment horizontal="center"/>
    </xf>
    <xf numFmtId="0" fontId="23" fillId="0" borderId="24" xfId="37" applyFont="1" applyBorder="1" applyAlignment="1">
      <alignment horizontal="center"/>
    </xf>
    <xf numFmtId="0" fontId="23" fillId="0" borderId="25" xfId="37" applyFont="1" applyBorder="1" applyAlignment="1">
      <alignment horizontal="center"/>
    </xf>
    <xf numFmtId="0" fontId="23" fillId="0" borderId="63" xfId="37" applyFont="1" applyBorder="1" applyAlignment="1">
      <alignment horizontal="center"/>
    </xf>
    <xf numFmtId="0" fontId="22" fillId="0" borderId="60" xfId="37" applyFont="1" applyBorder="1" applyAlignment="1">
      <alignment horizontal="center" vertical="center" wrapText="1"/>
    </xf>
    <xf numFmtId="0" fontId="22" fillId="0" borderId="25" xfId="37" applyFont="1" applyBorder="1" applyAlignment="1">
      <alignment horizontal="center" vertical="center" wrapText="1"/>
    </xf>
    <xf numFmtId="0" fontId="22" fillId="0" borderId="32" xfId="37" applyFont="1" applyBorder="1" applyAlignment="1">
      <alignment horizontal="center" vertical="center" wrapText="1"/>
    </xf>
    <xf numFmtId="0" fontId="22" fillId="0" borderId="27" xfId="37" applyFont="1" applyBorder="1" applyAlignment="1">
      <alignment horizontal="center" vertical="center" wrapText="1"/>
    </xf>
    <xf numFmtId="0" fontId="22" fillId="0" borderId="28" xfId="37" applyFont="1" applyBorder="1" applyAlignment="1">
      <alignment horizontal="center" vertical="center" wrapText="1"/>
    </xf>
    <xf numFmtId="0" fontId="22" fillId="0" borderId="61" xfId="37" applyFont="1" applyBorder="1" applyAlignment="1">
      <alignment horizontal="center" vertical="center" wrapText="1"/>
    </xf>
    <xf numFmtId="0" fontId="22" fillId="0" borderId="30" xfId="37" applyFont="1" applyBorder="1" applyAlignment="1">
      <alignment horizontal="center" vertical="center" wrapText="1"/>
    </xf>
    <xf numFmtId="0" fontId="22" fillId="0" borderId="59" xfId="37" applyFont="1" applyBorder="1" applyAlignment="1">
      <alignment horizontal="center" vertical="center" wrapText="1"/>
    </xf>
    <xf numFmtId="0" fontId="22" fillId="0" borderId="24" xfId="37" applyFont="1" applyBorder="1" applyAlignment="1">
      <alignment horizontal="center" vertical="center" wrapText="1"/>
    </xf>
    <xf numFmtId="0" fontId="25" fillId="0" borderId="26" xfId="37" applyFont="1" applyFill="1" applyBorder="1" applyAlignment="1">
      <alignment horizontal="center" wrapText="1"/>
    </xf>
    <xf numFmtId="0" fontId="24" fillId="0" borderId="28" xfId="37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6" xfId="37" applyFont="1" applyFill="1" applyBorder="1" applyAlignment="1">
      <alignment horizontal="center"/>
    </xf>
    <xf numFmtId="0" fontId="24" fillId="0" borderId="0" xfId="37" applyFont="1" applyBorder="1" applyAlignment="1">
      <alignment horizontal="center" vertical="top"/>
    </xf>
    <xf numFmtId="0" fontId="29" fillId="0" borderId="26" xfId="37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5" fillId="0" borderId="26" xfId="0" applyFont="1" applyFill="1" applyBorder="1" applyAlignment="1">
      <alignment horizontal="center" wrapText="1"/>
    </xf>
    <xf numFmtId="0" fontId="49" fillId="25" borderId="0" xfId="0" applyFont="1" applyFill="1" applyAlignment="1">
      <alignment horizontal="right"/>
    </xf>
    <xf numFmtId="49" fontId="49" fillId="25" borderId="26" xfId="0" applyNumberFormat="1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top"/>
    </xf>
    <xf numFmtId="0" fontId="24" fillId="0" borderId="32" xfId="0" applyFont="1" applyBorder="1" applyAlignment="1">
      <alignment horizontal="center" vertical="top"/>
    </xf>
    <xf numFmtId="0" fontId="24" fillId="0" borderId="25" xfId="0" applyFont="1" applyBorder="1" applyAlignment="1">
      <alignment vertical="top" wrapText="1"/>
    </xf>
    <xf numFmtId="0" fontId="24" fillId="0" borderId="32" xfId="0" applyFont="1" applyBorder="1" applyAlignment="1">
      <alignment vertical="top" wrapText="1"/>
    </xf>
    <xf numFmtId="167" fontId="27" fillId="0" borderId="24" xfId="37" applyNumberFormat="1" applyFont="1" applyBorder="1" applyAlignment="1">
      <alignment horizontal="center" vertical="center"/>
    </xf>
    <xf numFmtId="167" fontId="27" fillId="0" borderId="25" xfId="37" applyNumberFormat="1" applyFont="1" applyBorder="1" applyAlignment="1">
      <alignment horizontal="center" vertical="center"/>
    </xf>
    <xf numFmtId="0" fontId="34" fillId="0" borderId="25" xfId="0" applyFont="1" applyBorder="1" applyAlignment="1">
      <alignment vertical="top" wrapText="1"/>
    </xf>
    <xf numFmtId="0" fontId="34" fillId="0" borderId="32" xfId="0" applyFont="1" applyBorder="1" applyAlignment="1">
      <alignment vertical="top" wrapText="1"/>
    </xf>
    <xf numFmtId="167" fontId="34" fillId="0" borderId="24" xfId="37" applyNumberFormat="1" applyFont="1" applyBorder="1" applyAlignment="1">
      <alignment horizontal="center" vertical="center"/>
    </xf>
    <xf numFmtId="167" fontId="34" fillId="0" borderId="25" xfId="37" applyNumberFormat="1" applyFont="1" applyBorder="1" applyAlignment="1">
      <alignment horizontal="center" vertical="center"/>
    </xf>
    <xf numFmtId="167" fontId="24" fillId="0" borderId="24" xfId="37" applyNumberFormat="1" applyFont="1" applyBorder="1" applyAlignment="1">
      <alignment horizontal="center" vertical="center"/>
    </xf>
    <xf numFmtId="167" fontId="24" fillId="0" borderId="25" xfId="37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top"/>
    </xf>
    <xf numFmtId="0" fontId="34" fillId="0" borderId="25" xfId="0" applyFont="1" applyBorder="1" applyAlignment="1">
      <alignment horizontal="center" vertical="top"/>
    </xf>
    <xf numFmtId="0" fontId="34" fillId="0" borderId="32" xfId="0" applyFont="1" applyBorder="1" applyAlignment="1">
      <alignment horizontal="center" vertical="top"/>
    </xf>
    <xf numFmtId="2" fontId="34" fillId="0" borderId="24" xfId="37" applyNumberFormat="1" applyFont="1" applyBorder="1" applyAlignment="1">
      <alignment horizontal="center" vertical="center"/>
    </xf>
    <xf numFmtId="2" fontId="34" fillId="0" borderId="25" xfId="37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top"/>
    </xf>
    <xf numFmtId="0" fontId="24" fillId="0" borderId="25" xfId="0" applyFont="1" applyFill="1" applyBorder="1" applyAlignment="1">
      <alignment horizontal="center" vertical="top"/>
    </xf>
    <xf numFmtId="0" fontId="24" fillId="0" borderId="32" xfId="0" applyFont="1" applyFill="1" applyBorder="1" applyAlignment="1">
      <alignment horizontal="center" vertical="top"/>
    </xf>
    <xf numFmtId="0" fontId="49" fillId="25" borderId="0" xfId="0" applyFont="1" applyFill="1" applyAlignment="1">
      <alignment horizontal="left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167" fontId="24" fillId="28" borderId="24" xfId="37" applyNumberFormat="1" applyFont="1" applyFill="1" applyBorder="1" applyAlignment="1">
      <alignment horizontal="center" vertical="center"/>
    </xf>
    <xf numFmtId="167" fontId="24" fillId="28" borderId="25" xfId="37" applyNumberFormat="1" applyFont="1" applyFill="1" applyBorder="1" applyAlignment="1">
      <alignment horizontal="center" vertical="center"/>
    </xf>
    <xf numFmtId="167" fontId="34" fillId="28" borderId="24" xfId="37" applyNumberFormat="1" applyFont="1" applyFill="1" applyBorder="1" applyAlignment="1">
      <alignment horizontal="center" vertical="center"/>
    </xf>
    <xf numFmtId="167" fontId="34" fillId="28" borderId="25" xfId="37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top"/>
    </xf>
    <xf numFmtId="0" fontId="26" fillId="0" borderId="26" xfId="0" applyFont="1" applyBorder="1" applyAlignment="1">
      <alignment horizontal="left" vertical="top"/>
    </xf>
    <xf numFmtId="0" fontId="26" fillId="0" borderId="31" xfId="0" applyFont="1" applyBorder="1" applyAlignment="1">
      <alignment horizontal="left" vertical="top"/>
    </xf>
    <xf numFmtId="0" fontId="26" fillId="0" borderId="10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49" fillId="26" borderId="0" xfId="0" applyFont="1" applyFill="1" applyAlignment="1">
      <alignment horizontal="right"/>
    </xf>
    <xf numFmtId="49" fontId="49" fillId="26" borderId="0" xfId="0" applyNumberFormat="1" applyFont="1" applyFill="1" applyBorder="1" applyAlignment="1">
      <alignment horizontal="left"/>
    </xf>
    <xf numFmtId="0" fontId="52" fillId="0" borderId="26" xfId="0" applyFont="1" applyBorder="1" applyAlignment="1">
      <alignment horizontal="center"/>
    </xf>
    <xf numFmtId="172" fontId="26" fillId="0" borderId="10" xfId="0" applyNumberFormat="1" applyFont="1" applyBorder="1" applyAlignment="1">
      <alignment horizontal="center" vertical="top"/>
    </xf>
    <xf numFmtId="0" fontId="25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49" fontId="25" fillId="0" borderId="26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2" fillId="0" borderId="39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4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25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49" fontId="55" fillId="0" borderId="10" xfId="28" applyNumberFormat="1" applyFont="1" applyBorder="1" applyAlignment="1" applyProtection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2" fillId="24" borderId="11" xfId="0" applyNumberFormat="1" applyFont="1" applyFill="1" applyBorder="1" applyAlignment="1">
      <alignment horizontal="left" vertical="top" wrapText="1"/>
    </xf>
    <xf numFmtId="49" fontId="22" fillId="24" borderId="12" xfId="0" applyNumberFormat="1" applyFont="1" applyFill="1" applyBorder="1" applyAlignment="1">
      <alignment horizontal="left" vertical="top" wrapText="1"/>
    </xf>
    <xf numFmtId="49" fontId="22" fillId="24" borderId="33" xfId="0" applyNumberFormat="1" applyFont="1" applyFill="1" applyBorder="1" applyAlignment="1">
      <alignment horizontal="left" vertical="top" wrapText="1"/>
    </xf>
    <xf numFmtId="0" fontId="22" fillId="24" borderId="24" xfId="0" applyFont="1" applyFill="1" applyBorder="1" applyAlignment="1">
      <alignment horizontal="center" vertical="top"/>
    </xf>
    <xf numFmtId="0" fontId="22" fillId="24" borderId="25" xfId="0" applyFont="1" applyFill="1" applyBorder="1" applyAlignment="1">
      <alignment horizontal="center" vertical="top"/>
    </xf>
    <xf numFmtId="49" fontId="22" fillId="24" borderId="25" xfId="0" applyNumberFormat="1" applyFont="1" applyFill="1" applyBorder="1" applyAlignment="1">
      <alignment horizontal="center" vertical="top" wrapText="1"/>
    </xf>
    <xf numFmtId="49" fontId="22" fillId="24" borderId="32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42" fillId="0" borderId="26" xfId="0" applyFont="1" applyFill="1" applyBorder="1" applyAlignment="1">
      <alignment horizontal="right"/>
    </xf>
    <xf numFmtId="166" fontId="26" fillId="0" borderId="11" xfId="0" applyNumberFormat="1" applyFont="1" applyFill="1" applyBorder="1" applyAlignment="1">
      <alignment horizontal="center" vertical="center"/>
    </xf>
    <xf numFmtId="166" fontId="26" fillId="0" borderId="33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2" fillId="0" borderId="26" xfId="0" applyFont="1" applyFill="1" applyBorder="1" applyAlignment="1">
      <alignment horizontal="right" vertical="center"/>
    </xf>
    <xf numFmtId="166" fontId="40" fillId="0" borderId="11" xfId="0" applyNumberFormat="1" applyFont="1" applyFill="1" applyBorder="1" applyAlignment="1">
      <alignment horizontal="center" vertical="center"/>
    </xf>
    <xf numFmtId="166" fontId="40" fillId="0" borderId="3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35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left" vertical="top" indent="9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5" fillId="0" borderId="26" xfId="0" applyFont="1" applyBorder="1" applyAlignment="1">
      <alignment horizontal="right"/>
    </xf>
    <xf numFmtId="0" fontId="22" fillId="0" borderId="3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25" fillId="0" borderId="0" xfId="0" applyNumberFormat="1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80" fillId="0" borderId="0" xfId="0" applyFont="1" applyFill="1" applyBorder="1" applyAlignment="1">
      <alignment horizontal="center" wrapText="1"/>
    </xf>
    <xf numFmtId="0" fontId="23" fillId="0" borderId="10" xfId="0" applyNumberFormat="1" applyFont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center" wrapText="1"/>
    </xf>
    <xf numFmtId="0" fontId="36" fillId="0" borderId="0" xfId="0" applyFont="1" applyFill="1" applyBorder="1" applyAlignment="1">
      <alignment horizontal="left" wrapText="1"/>
    </xf>
    <xf numFmtId="0" fontId="33" fillId="0" borderId="10" xfId="0" applyNumberFormat="1" applyFont="1" applyFill="1" applyBorder="1" applyAlignment="1">
      <alignment horizontal="center" vertical="center" wrapText="1"/>
    </xf>
    <xf numFmtId="165" fontId="99" fillId="0" borderId="10" xfId="0" applyNumberFormat="1" applyFont="1" applyFill="1" applyBorder="1" applyAlignment="1">
      <alignment horizontal="left" vertical="center" wrapText="1"/>
    </xf>
    <xf numFmtId="165" fontId="94" fillId="0" borderId="10" xfId="0" applyNumberFormat="1" applyFont="1" applyFill="1" applyBorder="1" applyAlignment="1">
      <alignment horizontal="center" vertical="center" wrapText="1"/>
    </xf>
    <xf numFmtId="165" fontId="94" fillId="0" borderId="10" xfId="0" applyNumberFormat="1" applyFont="1" applyFill="1" applyBorder="1" applyAlignment="1">
      <alignment horizontal="left" vertical="center" wrapText="1"/>
    </xf>
    <xf numFmtId="165" fontId="94" fillId="0" borderId="14" xfId="0" applyNumberFormat="1" applyFont="1" applyFill="1" applyBorder="1" applyAlignment="1">
      <alignment horizontal="left" vertical="center" wrapText="1"/>
    </xf>
    <xf numFmtId="165" fontId="94" fillId="0" borderId="15" xfId="0" applyNumberFormat="1" applyFont="1" applyFill="1" applyBorder="1" applyAlignment="1">
      <alignment horizontal="left" vertical="center" wrapText="1"/>
    </xf>
    <xf numFmtId="165" fontId="94" fillId="0" borderId="24" xfId="0" applyNumberFormat="1" applyFont="1" applyFill="1" applyBorder="1" applyAlignment="1">
      <alignment horizontal="center" vertical="center" wrapText="1"/>
    </xf>
    <xf numFmtId="165" fontId="94" fillId="0" borderId="32" xfId="0" applyNumberFormat="1" applyFont="1" applyFill="1" applyBorder="1" applyAlignment="1">
      <alignment horizontal="center" vertical="center" wrapText="1"/>
    </xf>
    <xf numFmtId="165" fontId="94" fillId="0" borderId="25" xfId="0" applyNumberFormat="1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top"/>
    </xf>
    <xf numFmtId="0" fontId="33" fillId="0" borderId="16" xfId="0" applyFont="1" applyBorder="1" applyAlignment="1">
      <alignment horizontal="center" vertical="center" textRotation="90" wrapText="1"/>
    </xf>
    <xf numFmtId="0" fontId="33" fillId="0" borderId="35" xfId="0" applyFont="1" applyBorder="1" applyAlignment="1">
      <alignment horizontal="center" vertical="center" textRotation="90" wrapText="1"/>
    </xf>
    <xf numFmtId="0" fontId="33" fillId="0" borderId="3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49" fontId="33" fillId="0" borderId="35" xfId="0" applyNumberFormat="1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49" fontId="33" fillId="0" borderId="48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165" fontId="33" fillId="0" borderId="38" xfId="0" applyNumberFormat="1" applyFont="1" applyFill="1" applyBorder="1" applyAlignment="1">
      <alignment horizontal="left" vertical="center" wrapText="1"/>
    </xf>
    <xf numFmtId="165" fontId="33" fillId="0" borderId="0" xfId="0" applyNumberFormat="1" applyFont="1" applyFill="1" applyBorder="1" applyAlignment="1">
      <alignment horizontal="left" vertical="center" wrapText="1"/>
    </xf>
    <xf numFmtId="0" fontId="84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right"/>
    </xf>
    <xf numFmtId="165" fontId="33" fillId="0" borderId="13" xfId="0" applyNumberFormat="1" applyFont="1" applyFill="1" applyBorder="1" applyAlignment="1">
      <alignment horizontal="left" vertical="center" wrapText="1"/>
    </xf>
    <xf numFmtId="165" fontId="33" fillId="0" borderId="19" xfId="0" applyNumberFormat="1" applyFont="1" applyFill="1" applyBorder="1" applyAlignment="1">
      <alignment horizontal="left" vertical="center" wrapText="1"/>
    </xf>
    <xf numFmtId="165" fontId="33" fillId="0" borderId="21" xfId="0" applyNumberFormat="1" applyFont="1" applyFill="1" applyBorder="1" applyAlignment="1">
      <alignment horizontal="left" vertical="center" wrapText="1"/>
    </xf>
    <xf numFmtId="165" fontId="33" fillId="0" borderId="23" xfId="0" applyNumberFormat="1" applyFont="1" applyFill="1" applyBorder="1" applyAlignment="1">
      <alignment horizontal="left" vertical="center" wrapText="1"/>
    </xf>
    <xf numFmtId="165" fontId="94" fillId="0" borderId="45" xfId="0" applyNumberFormat="1" applyFont="1" applyFill="1" applyBorder="1" applyAlignment="1">
      <alignment horizontal="left" vertical="center" wrapText="1"/>
    </xf>
    <xf numFmtId="165" fontId="94" fillId="0" borderId="37" xfId="0" applyNumberFormat="1" applyFont="1" applyFill="1" applyBorder="1" applyAlignment="1">
      <alignment horizontal="left" vertical="center" wrapText="1"/>
    </xf>
    <xf numFmtId="165" fontId="33" fillId="0" borderId="41" xfId="0" applyNumberFormat="1" applyFont="1" applyFill="1" applyBorder="1" applyAlignment="1">
      <alignment horizontal="left" vertical="center" wrapText="1"/>
    </xf>
    <xf numFmtId="165" fontId="33" fillId="0" borderId="17" xfId="0" applyNumberFormat="1" applyFont="1" applyFill="1" applyBorder="1" applyAlignment="1">
      <alignment horizontal="left" vertical="center" wrapText="1"/>
    </xf>
    <xf numFmtId="165" fontId="33" fillId="0" borderId="20" xfId="0" applyNumberFormat="1" applyFont="1" applyFill="1" applyBorder="1" applyAlignment="1">
      <alignment horizontal="left" vertical="center" wrapText="1"/>
    </xf>
    <xf numFmtId="165" fontId="94" fillId="0" borderId="35" xfId="0" applyNumberFormat="1" applyFont="1" applyFill="1" applyBorder="1" applyAlignment="1">
      <alignment horizontal="left" vertical="center" wrapText="1"/>
    </xf>
    <xf numFmtId="165" fontId="94" fillId="0" borderId="13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49" fontId="8" fillId="0" borderId="11" xfId="28" applyNumberFormat="1" applyBorder="1" applyAlignment="1" applyProtection="1">
      <alignment horizontal="center" vertical="center" wrapText="1"/>
    </xf>
    <xf numFmtId="49" fontId="28" fillId="0" borderId="12" xfId="28" applyNumberFormat="1" applyFont="1" applyBorder="1" applyAlignment="1" applyProtection="1">
      <alignment horizontal="center" vertical="center" wrapText="1"/>
    </xf>
    <xf numFmtId="49" fontId="28" fillId="0" borderId="33" xfId="28" applyNumberFormat="1" applyFont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5" fillId="0" borderId="28" xfId="0" applyFont="1" applyBorder="1" applyAlignment="1">
      <alignment horizontal="left" wrapText="1"/>
    </xf>
    <xf numFmtId="0" fontId="84" fillId="0" borderId="0" xfId="0" applyFont="1" applyAlignment="1">
      <alignment horizontal="center" wrapText="1"/>
    </xf>
    <xf numFmtId="0" fontId="84" fillId="0" borderId="0" xfId="0" applyFont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73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center" vertical="top" wrapText="1"/>
    </xf>
    <xf numFmtId="0" fontId="54" fillId="0" borderId="0" xfId="51" applyNumberFormat="1" applyFont="1" applyAlignment="1">
      <alignment horizontal="left"/>
    </xf>
    <xf numFmtId="0" fontId="73" fillId="0" borderId="0" xfId="38" applyNumberFormat="1" applyFont="1" applyBorder="1" applyAlignment="1">
      <alignment horizontal="center" wrapText="1"/>
    </xf>
    <xf numFmtId="0" fontId="73" fillId="0" borderId="0" xfId="38" applyNumberFormat="1" applyFont="1" applyBorder="1" applyAlignment="1">
      <alignment horizontal="center"/>
    </xf>
    <xf numFmtId="0" fontId="54" fillId="27" borderId="0" xfId="49" applyNumberFormat="1" applyFont="1" applyFill="1" applyAlignment="1">
      <alignment horizontal="left"/>
    </xf>
    <xf numFmtId="0" fontId="73" fillId="0" borderId="23" xfId="38" applyNumberFormat="1" applyFont="1" applyBorder="1" applyAlignment="1">
      <alignment horizontal="center"/>
    </xf>
    <xf numFmtId="0" fontId="75" fillId="0" borderId="0" xfId="38" applyNumberFormat="1" applyFont="1" applyFill="1" applyBorder="1" applyAlignment="1">
      <alignment horizontal="center" vertical="top"/>
    </xf>
    <xf numFmtId="0" fontId="73" fillId="0" borderId="23" xfId="38" applyNumberFormat="1" applyFont="1" applyBorder="1" applyAlignment="1">
      <alignment horizontal="right" vertical="center"/>
    </xf>
    <xf numFmtId="0" fontId="33" fillId="0" borderId="35" xfId="38" applyNumberFormat="1" applyFont="1" applyBorder="1" applyAlignment="1">
      <alignment horizontal="center" vertical="center"/>
    </xf>
    <xf numFmtId="0" fontId="33" fillId="0" borderId="14" xfId="38" applyNumberFormat="1" applyFont="1" applyBorder="1" applyAlignment="1">
      <alignment horizontal="center" vertical="center"/>
    </xf>
    <xf numFmtId="0" fontId="33" fillId="0" borderId="20" xfId="38" applyNumberFormat="1" applyFont="1" applyBorder="1" applyAlignment="1">
      <alignment horizontal="center" vertical="center"/>
    </xf>
    <xf numFmtId="0" fontId="33" fillId="0" borderId="35" xfId="38" applyNumberFormat="1" applyFont="1" applyBorder="1" applyAlignment="1">
      <alignment horizontal="center" vertical="center" wrapText="1"/>
    </xf>
    <xf numFmtId="0" fontId="33" fillId="0" borderId="14" xfId="38" applyNumberFormat="1" applyFont="1" applyBorder="1" applyAlignment="1">
      <alignment horizontal="center" vertical="center" wrapText="1"/>
    </xf>
    <xf numFmtId="0" fontId="33" fillId="0" borderId="20" xfId="38" applyNumberFormat="1" applyFont="1" applyBorder="1" applyAlignment="1">
      <alignment horizontal="center" vertical="center" wrapText="1"/>
    </xf>
    <xf numFmtId="0" fontId="33" fillId="0" borderId="19" xfId="38" applyNumberFormat="1" applyFont="1" applyBorder="1" applyAlignment="1">
      <alignment horizontal="center" vertical="top"/>
    </xf>
    <xf numFmtId="0" fontId="33" fillId="0" borderId="36" xfId="38" applyNumberFormat="1" applyFont="1" applyBorder="1" applyAlignment="1">
      <alignment horizontal="center" vertical="top"/>
    </xf>
    <xf numFmtId="0" fontId="33" fillId="0" borderId="22" xfId="38" applyNumberFormat="1" applyFont="1" applyBorder="1" applyAlignment="1">
      <alignment horizontal="center" vertical="top"/>
    </xf>
    <xf numFmtId="0" fontId="33" fillId="0" borderId="35" xfId="38" applyNumberFormat="1" applyFont="1" applyBorder="1" applyAlignment="1">
      <alignment horizontal="center" vertical="center" textRotation="90" wrapText="1"/>
    </xf>
    <xf numFmtId="0" fontId="33" fillId="0" borderId="14" xfId="38" applyNumberFormat="1" applyFont="1" applyBorder="1" applyAlignment="1">
      <alignment horizontal="center" vertical="center" textRotation="90" wrapText="1"/>
    </xf>
    <xf numFmtId="0" fontId="33" fillId="0" borderId="20" xfId="38" applyNumberFormat="1" applyFont="1" applyBorder="1" applyAlignment="1">
      <alignment horizontal="center" vertical="center" textRotation="90" wrapText="1"/>
    </xf>
    <xf numFmtId="0" fontId="33" fillId="0" borderId="13" xfId="38" applyNumberFormat="1" applyFont="1" applyBorder="1" applyAlignment="1">
      <alignment horizontal="center" vertical="center"/>
    </xf>
    <xf numFmtId="0" fontId="33" fillId="0" borderId="13" xfId="38" applyNumberFormat="1" applyFont="1" applyBorder="1" applyAlignment="1">
      <alignment horizontal="center" vertical="center" wrapText="1"/>
    </xf>
    <xf numFmtId="0" fontId="33" fillId="0" borderId="13" xfId="38" applyNumberFormat="1" applyFont="1" applyBorder="1" applyAlignment="1">
      <alignment horizontal="center" vertical="top"/>
    </xf>
    <xf numFmtId="0" fontId="33" fillId="0" borderId="13" xfId="38" applyNumberFormat="1" applyFont="1" applyBorder="1" applyAlignment="1">
      <alignment horizontal="center" vertical="center" textRotation="90" wrapText="1"/>
    </xf>
    <xf numFmtId="0" fontId="33" fillId="0" borderId="13" xfId="38" applyNumberFormat="1" applyFont="1" applyBorder="1" applyAlignment="1">
      <alignment horizontal="center" vertical="top" wrapText="1"/>
    </xf>
    <xf numFmtId="0" fontId="33" fillId="0" borderId="48" xfId="38" applyNumberFormat="1" applyFont="1" applyBorder="1" applyAlignment="1">
      <alignment horizontal="center" vertical="top" wrapText="1"/>
    </xf>
    <xf numFmtId="0" fontId="33" fillId="0" borderId="72" xfId="38" applyNumberFormat="1" applyFont="1" applyBorder="1" applyAlignment="1">
      <alignment horizontal="center" vertical="top" wrapText="1"/>
    </xf>
    <xf numFmtId="0" fontId="33" fillId="0" borderId="18" xfId="38" applyNumberFormat="1" applyFont="1" applyBorder="1" applyAlignment="1">
      <alignment horizontal="center" vertical="top" wrapText="1"/>
    </xf>
    <xf numFmtId="0" fontId="33" fillId="0" borderId="21" xfId="38" applyNumberFormat="1" applyFont="1" applyBorder="1" applyAlignment="1">
      <alignment horizontal="center" vertical="top" wrapText="1"/>
    </xf>
    <xf numFmtId="0" fontId="33" fillId="0" borderId="35" xfId="38" applyNumberFormat="1" applyFont="1" applyBorder="1" applyAlignment="1">
      <alignment horizontal="center" vertical="top" wrapText="1"/>
    </xf>
    <xf numFmtId="0" fontId="33" fillId="0" borderId="14" xfId="38" applyNumberFormat="1" applyFont="1" applyBorder="1" applyAlignment="1">
      <alignment horizontal="center" vertical="top" wrapText="1"/>
    </xf>
    <xf numFmtId="0" fontId="33" fillId="0" borderId="20" xfId="38" applyNumberFormat="1" applyFont="1" applyBorder="1" applyAlignment="1">
      <alignment horizontal="center" vertical="top" wrapText="1"/>
    </xf>
    <xf numFmtId="0" fontId="33" fillId="0" borderId="19" xfId="38" applyNumberFormat="1" applyFont="1" applyBorder="1" applyAlignment="1">
      <alignment horizontal="center" vertical="top" wrapText="1"/>
    </xf>
    <xf numFmtId="0" fontId="33" fillId="0" borderId="22" xfId="38" applyNumberFormat="1" applyFont="1" applyBorder="1" applyAlignment="1">
      <alignment horizontal="center" vertical="top" wrapText="1"/>
    </xf>
    <xf numFmtId="0" fontId="66" fillId="0" borderId="0" xfId="51" applyNumberFormat="1" applyFont="1" applyAlignment="1">
      <alignment horizontal="left"/>
    </xf>
    <xf numFmtId="0" fontId="101" fillId="0" borderId="10" xfId="0" applyFont="1" applyBorder="1" applyAlignment="1">
      <alignment vertical="center" wrapText="1"/>
    </xf>
    <xf numFmtId="0" fontId="103" fillId="0" borderId="10" xfId="0" applyFont="1" applyBorder="1" applyAlignment="1">
      <alignment vertical="center"/>
    </xf>
    <xf numFmtId="0" fontId="102" fillId="0" borderId="10" xfId="0" applyFont="1" applyBorder="1" applyAlignment="1">
      <alignment vertical="center"/>
    </xf>
    <xf numFmtId="0" fontId="10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0" xfId="37" applyFont="1" applyBorder="1" applyAlignment="1">
      <alignment horizontal="center" vertical="center" wrapText="1"/>
    </xf>
    <xf numFmtId="0" fontId="22" fillId="0" borderId="54" xfId="37" applyFont="1" applyBorder="1" applyAlignment="1">
      <alignment vertical="center" wrapText="1"/>
    </xf>
    <xf numFmtId="0" fontId="22" fillId="0" borderId="0" xfId="37" applyFont="1" applyFill="1" applyBorder="1"/>
    <xf numFmtId="0" fontId="22" fillId="0" borderId="0" xfId="37" applyFont="1" applyBorder="1" applyAlignment="1">
      <alignment vertical="center" wrapText="1"/>
    </xf>
    <xf numFmtId="49" fontId="38" fillId="0" borderId="0" xfId="37" applyNumberFormat="1" applyFont="1" applyFill="1" applyBorder="1" applyAlignment="1"/>
    <xf numFmtId="0" fontId="22" fillId="0" borderId="33" xfId="37" applyFont="1" applyBorder="1" applyAlignment="1">
      <alignment horizontal="center" vertical="center" wrapText="1"/>
    </xf>
    <xf numFmtId="0" fontId="22" fillId="0" borderId="56" xfId="37" applyFont="1" applyFill="1" applyBorder="1"/>
    <xf numFmtId="49" fontId="38" fillId="0" borderId="54" xfId="37" applyNumberFormat="1" applyFont="1" applyFill="1" applyBorder="1" applyAlignment="1"/>
    <xf numFmtId="0" fontId="22" fillId="0" borderId="57" xfId="37" applyFont="1" applyFill="1" applyBorder="1" applyAlignment="1">
      <alignment horizontal="center"/>
    </xf>
    <xf numFmtId="0" fontId="22" fillId="0" borderId="75" xfId="37" applyFont="1" applyFill="1" applyBorder="1" applyAlignment="1">
      <alignment horizontal="center"/>
    </xf>
    <xf numFmtId="0" fontId="22" fillId="0" borderId="76" xfId="37" applyFont="1" applyBorder="1" applyAlignment="1">
      <alignment horizontal="center" vertical="center" wrapText="1"/>
    </xf>
    <xf numFmtId="0" fontId="22" fillId="0" borderId="77" xfId="37" applyFont="1" applyBorder="1" applyAlignment="1">
      <alignment horizontal="center" vertical="center" wrapText="1"/>
    </xf>
    <xf numFmtId="0" fontId="22" fillId="0" borderId="63" xfId="37" applyFont="1" applyBorder="1" applyAlignment="1">
      <alignment horizontal="center"/>
    </xf>
    <xf numFmtId="0" fontId="22" fillId="0" borderId="69" xfId="37" applyFont="1" applyBorder="1" applyAlignment="1">
      <alignment horizontal="center"/>
    </xf>
    <xf numFmtId="0" fontId="22" fillId="0" borderId="63" xfId="37" applyFont="1" applyBorder="1" applyAlignment="1">
      <alignment horizontal="center" vertical="center" wrapText="1"/>
    </xf>
    <xf numFmtId="0" fontId="29" fillId="0" borderId="26" xfId="37" applyFont="1" applyFill="1" applyBorder="1" applyAlignment="1"/>
  </cellXfs>
  <cellStyles count="5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Обычный 4" xfId="39"/>
    <cellStyle name="Обычный_Прил.10_2019-закуп товаров" xfId="47"/>
    <cellStyle name="Обычный_Прил.10_2020-закуп товаров" xfId="49"/>
    <cellStyle name="Обычный_Прил.10_2022-закуп товаров" xfId="50"/>
    <cellStyle name="Обычный_Прил.10_2023-закуп товаров" xfId="51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48" builtinId="3"/>
    <cellStyle name="Финансовый 2" xfId="45"/>
    <cellStyle name="Хороший" xfId="4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stankomash.konar.ru/raskrytie-informacii/" TargetMode="External"/><Relationship Id="rId1" Type="http://schemas.openxmlformats.org/officeDocument/2006/relationships/hyperlink" Target="https://stankomash.konar.ru/raskrytie-informacii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stankomash.konar.ru/raskrytie-informacii/" TargetMode="External"/><Relationship Id="rId3" Type="http://schemas.openxmlformats.org/officeDocument/2006/relationships/hyperlink" Target="https://stankomash.konar.ru/raskrytie-informacii/" TargetMode="External"/><Relationship Id="rId7" Type="http://schemas.openxmlformats.org/officeDocument/2006/relationships/hyperlink" Target="https://stankomash.konar.ru/raskrytie-informacii/" TargetMode="External"/><Relationship Id="rId2" Type="http://schemas.openxmlformats.org/officeDocument/2006/relationships/hyperlink" Target="https://stankomash.konar.ru/raskrytie-informacii/" TargetMode="External"/><Relationship Id="rId1" Type="http://schemas.openxmlformats.org/officeDocument/2006/relationships/hyperlink" Target="https://stankomash.konar.ru/raskrytie-informacii/" TargetMode="External"/><Relationship Id="rId6" Type="http://schemas.openxmlformats.org/officeDocument/2006/relationships/hyperlink" Target="https://stankomash.konar.ru/raskrytie-informacii/" TargetMode="External"/><Relationship Id="rId5" Type="http://schemas.openxmlformats.org/officeDocument/2006/relationships/hyperlink" Target="https://stankomash.konar.ru/raskrytie-informacii/" TargetMode="External"/><Relationship Id="rId10" Type="http://schemas.openxmlformats.org/officeDocument/2006/relationships/printerSettings" Target="../printerSettings/printerSettings15.bin"/><Relationship Id="rId4" Type="http://schemas.openxmlformats.org/officeDocument/2006/relationships/hyperlink" Target="https://stankomash.konar.ru/raskrytie-informacii/" TargetMode="External"/><Relationship Id="rId9" Type="http://schemas.openxmlformats.org/officeDocument/2006/relationships/hyperlink" Target="https://stankomash.konar.ru/raskrytie-informacii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komash.konar.ru/raskrytie-informacii/" TargetMode="External"/><Relationship Id="rId2" Type="http://schemas.openxmlformats.org/officeDocument/2006/relationships/hyperlink" Target="https://stankomash.konar.ru/raskrytie-informacii/" TargetMode="External"/><Relationship Id="rId1" Type="http://schemas.openxmlformats.org/officeDocument/2006/relationships/hyperlink" Target="https://stankomash.konar.ru/raskrytie-informacii/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"/>
  <sheetViews>
    <sheetView tabSelected="1" view="pageBreakPreview" zoomScale="82" zoomScaleNormal="90" zoomScaleSheetLayoutView="82" workbookViewId="0">
      <selection activeCell="A9" sqref="A9"/>
    </sheetView>
  </sheetViews>
  <sheetFormatPr defaultRowHeight="15.75" customHeight="1" x14ac:dyDescent="0.25"/>
  <cols>
    <col min="1" max="1" width="94.7109375" style="5" customWidth="1"/>
    <col min="2" max="2" width="11.42578125" style="179" customWidth="1"/>
    <col min="3" max="3" width="2.140625" style="5" customWidth="1"/>
    <col min="4" max="4" width="24.5703125" style="5" hidden="1" customWidth="1"/>
    <col min="5" max="5" width="81" style="751" hidden="1" customWidth="1"/>
    <col min="6" max="16384" width="9.140625" style="5"/>
  </cols>
  <sheetData>
    <row r="1" spans="1:5" ht="21.75" customHeight="1" x14ac:dyDescent="0.3">
      <c r="A1" s="74" t="s">
        <v>13</v>
      </c>
      <c r="B1" s="499" t="s">
        <v>712</v>
      </c>
    </row>
    <row r="2" spans="1:5" ht="6" customHeight="1" x14ac:dyDescent="0.25"/>
    <row r="3" spans="1:5" ht="15.75" customHeight="1" x14ac:dyDescent="0.3">
      <c r="A3" s="75" t="s">
        <v>600</v>
      </c>
      <c r="B3" s="180" t="s">
        <v>429</v>
      </c>
    </row>
    <row r="4" spans="1:5" ht="4.5" customHeight="1" thickBot="1" x14ac:dyDescent="0.3"/>
    <row r="5" spans="1:5" ht="37.5" customHeight="1" thickBot="1" x14ac:dyDescent="0.3">
      <c r="A5" s="73" t="s">
        <v>288</v>
      </c>
      <c r="B5" s="197" t="s">
        <v>333</v>
      </c>
      <c r="D5" s="747" t="s">
        <v>721</v>
      </c>
      <c r="E5" s="750" t="s">
        <v>720</v>
      </c>
    </row>
    <row r="6" spans="1:5" ht="37.5" customHeight="1" thickBot="1" x14ac:dyDescent="0.3">
      <c r="A6" s="73" t="s">
        <v>713</v>
      </c>
      <c r="B6" s="500" t="s">
        <v>714</v>
      </c>
      <c r="D6" s="747" t="s">
        <v>721</v>
      </c>
      <c r="E6" s="750" t="s">
        <v>720</v>
      </c>
    </row>
    <row r="7" spans="1:5" ht="50.25" customHeight="1" thickBot="1" x14ac:dyDescent="0.3">
      <c r="A7" s="73" t="s">
        <v>710</v>
      </c>
      <c r="B7" s="347" t="s">
        <v>338</v>
      </c>
      <c r="D7" s="747" t="s">
        <v>721</v>
      </c>
      <c r="E7" s="750" t="s">
        <v>729</v>
      </c>
    </row>
    <row r="8" spans="1:5" ht="50.25" customHeight="1" thickBot="1" x14ac:dyDescent="0.3">
      <c r="A8" s="141" t="s">
        <v>711</v>
      </c>
      <c r="B8" s="347" t="s">
        <v>338</v>
      </c>
      <c r="D8" s="747" t="s">
        <v>721</v>
      </c>
      <c r="E8" s="750" t="s">
        <v>729</v>
      </c>
    </row>
    <row r="9" spans="1:5" ht="49.5" customHeight="1" thickBot="1" x14ac:dyDescent="0.3">
      <c r="A9" s="73" t="s">
        <v>708</v>
      </c>
      <c r="B9" s="197" t="s">
        <v>333</v>
      </c>
      <c r="D9" s="747" t="s">
        <v>721</v>
      </c>
      <c r="E9" s="750" t="s">
        <v>729</v>
      </c>
    </row>
    <row r="10" spans="1:5" ht="52.5" customHeight="1" thickBot="1" x14ac:dyDescent="0.3">
      <c r="A10" s="73" t="s">
        <v>709</v>
      </c>
      <c r="B10" s="197" t="s">
        <v>333</v>
      </c>
      <c r="D10" s="747" t="s">
        <v>721</v>
      </c>
      <c r="E10" s="750" t="s">
        <v>729</v>
      </c>
    </row>
    <row r="11" spans="1:5" ht="48" customHeight="1" thickBot="1" x14ac:dyDescent="0.3">
      <c r="A11" s="73" t="s">
        <v>330</v>
      </c>
      <c r="B11" s="197" t="s">
        <v>333</v>
      </c>
      <c r="D11" s="747" t="s">
        <v>723</v>
      </c>
      <c r="E11" s="750" t="s">
        <v>722</v>
      </c>
    </row>
    <row r="12" spans="1:5" ht="48" customHeight="1" thickBot="1" x14ac:dyDescent="0.3">
      <c r="A12" s="140" t="s">
        <v>705</v>
      </c>
      <c r="B12" s="197" t="s">
        <v>333</v>
      </c>
      <c r="D12" s="748" t="s">
        <v>724</v>
      </c>
      <c r="E12" s="750" t="s">
        <v>730</v>
      </c>
    </row>
    <row r="13" spans="1:5" ht="50.25" customHeight="1" thickBot="1" x14ac:dyDescent="0.3">
      <c r="A13" s="73" t="s">
        <v>707</v>
      </c>
      <c r="B13" s="197" t="s">
        <v>333</v>
      </c>
      <c r="D13" s="748" t="s">
        <v>724</v>
      </c>
      <c r="E13" s="750" t="s">
        <v>731</v>
      </c>
    </row>
    <row r="14" spans="1:5" ht="50.25" customHeight="1" thickBot="1" x14ac:dyDescent="0.3">
      <c r="A14" s="73" t="s">
        <v>706</v>
      </c>
      <c r="B14" s="197" t="s">
        <v>333</v>
      </c>
      <c r="D14" s="748" t="s">
        <v>724</v>
      </c>
      <c r="E14" s="749" t="s">
        <v>725</v>
      </c>
    </row>
    <row r="15" spans="1:5" ht="36" customHeight="1" thickBot="1" x14ac:dyDescent="0.3">
      <c r="A15" s="73" t="s">
        <v>307</v>
      </c>
      <c r="B15" s="197" t="s">
        <v>333</v>
      </c>
      <c r="D15" s="748" t="s">
        <v>724</v>
      </c>
      <c r="E15" s="749" t="s">
        <v>719</v>
      </c>
    </row>
    <row r="16" spans="1:5" ht="39" customHeight="1" thickBot="1" x14ac:dyDescent="0.3">
      <c r="A16" s="73" t="s">
        <v>715</v>
      </c>
      <c r="B16" s="197" t="s">
        <v>333</v>
      </c>
      <c r="D16" s="748" t="s">
        <v>724</v>
      </c>
      <c r="E16" s="749" t="s">
        <v>719</v>
      </c>
    </row>
    <row r="17" spans="1:10" ht="36" customHeight="1" thickBot="1" x14ac:dyDescent="0.3">
      <c r="A17" s="73" t="s">
        <v>289</v>
      </c>
      <c r="B17" s="197" t="s">
        <v>333</v>
      </c>
      <c r="D17" s="747" t="s">
        <v>721</v>
      </c>
      <c r="E17" s="749" t="s">
        <v>726</v>
      </c>
    </row>
    <row r="18" spans="1:10" ht="36.75" customHeight="1" thickBot="1" x14ac:dyDescent="0.3">
      <c r="A18" s="73" t="s">
        <v>718</v>
      </c>
      <c r="B18" s="197" t="s">
        <v>333</v>
      </c>
      <c r="D18" s="747" t="s">
        <v>721</v>
      </c>
      <c r="E18" s="749" t="s">
        <v>726</v>
      </c>
    </row>
    <row r="19" spans="1:10" ht="40.5" customHeight="1" thickBot="1" x14ac:dyDescent="0.3">
      <c r="A19" s="73" t="s">
        <v>315</v>
      </c>
      <c r="B19" s="197" t="s">
        <v>333</v>
      </c>
      <c r="D19" s="748" t="s">
        <v>724</v>
      </c>
      <c r="E19" s="749" t="s">
        <v>727</v>
      </c>
    </row>
    <row r="20" spans="1:10" ht="50.25" customHeight="1" thickBot="1" x14ac:dyDescent="0.3">
      <c r="A20" s="73" t="s">
        <v>717</v>
      </c>
      <c r="B20" s="197" t="s">
        <v>333</v>
      </c>
      <c r="D20" s="748" t="s">
        <v>724</v>
      </c>
      <c r="E20" s="750" t="s">
        <v>728</v>
      </c>
    </row>
    <row r="21" spans="1:10" ht="36" customHeight="1" thickBot="1" x14ac:dyDescent="0.3">
      <c r="A21" s="73" t="s">
        <v>716</v>
      </c>
      <c r="B21" s="197" t="s">
        <v>333</v>
      </c>
      <c r="D21" s="748" t="s">
        <v>724</v>
      </c>
      <c r="E21" s="748" t="s">
        <v>719</v>
      </c>
    </row>
    <row r="22" spans="1:10" ht="15.75" customHeight="1" x14ac:dyDescent="0.25">
      <c r="A22" s="17"/>
      <c r="B22" s="181"/>
    </row>
    <row r="23" spans="1:10" ht="15.75" customHeight="1" x14ac:dyDescent="0.25">
      <c r="A23" s="17"/>
      <c r="B23" s="181"/>
    </row>
    <row r="24" spans="1:10" ht="15.75" customHeight="1" x14ac:dyDescent="0.25">
      <c r="A24" s="17"/>
      <c r="B24" s="181"/>
    </row>
    <row r="25" spans="1:10" ht="15.75" customHeight="1" x14ac:dyDescent="0.25">
      <c r="A25" s="17"/>
      <c r="B25" s="181"/>
    </row>
    <row r="26" spans="1:10" ht="15.75" customHeight="1" x14ac:dyDescent="0.25">
      <c r="A26" s="17"/>
      <c r="B26" s="181"/>
    </row>
    <row r="28" spans="1:10" ht="15.75" customHeight="1" x14ac:dyDescent="0.25">
      <c r="A28" s="178"/>
      <c r="B28" s="182"/>
      <c r="C28" s="178"/>
      <c r="D28" s="178"/>
      <c r="E28" s="117"/>
      <c r="F28" s="178"/>
      <c r="G28" s="178"/>
      <c r="H28" s="178"/>
      <c r="I28" s="178"/>
      <c r="J28" s="178"/>
    </row>
    <row r="29" spans="1:10" ht="15.75" customHeight="1" x14ac:dyDescent="0.25">
      <c r="A29" s="501"/>
      <c r="B29" s="501"/>
      <c r="C29" s="501"/>
      <c r="D29" s="501"/>
      <c r="E29" s="501"/>
      <c r="F29" s="501"/>
      <c r="G29" s="501"/>
      <c r="H29" s="501"/>
      <c r="I29" s="501"/>
      <c r="J29" s="501"/>
    </row>
  </sheetData>
  <mergeCells count="1">
    <mergeCell ref="A29:J29"/>
  </mergeCells>
  <hyperlinks>
    <hyperlink ref="B21" location="'Прил.10_2023-закуп товаров'!R1C1" display="открыть&gt;&gt;"/>
    <hyperlink ref="B17" location="'Прил.7_ф-2_Условия'!R1C1" display="открыть&gt;&gt;"/>
    <hyperlink ref="B16" location="'Прил.6_ф-2_Заявки'!R1C1" display="открыть&gt;&gt;"/>
    <hyperlink ref="B15" location="'Прил.5_ф-2_Реализ.заявок'!R1C1" display="открыть&gt;&gt;"/>
    <hyperlink ref="B5" location="'Прил.1_ф-3_Тарифы'!R1C1" display="открыть&gt;&gt;"/>
    <hyperlink ref="B14" location="'Прил.4_ф-7_Налич.возм.групп'!R1C1" display="открыть&gt;&gt;"/>
    <hyperlink ref="B9" location="'Прил.2_ф-7_ПЛАН-2023объемы'!R1C1" display="открыть&gt;&gt;"/>
    <hyperlink ref="B13" location="'Прил.4_ф-6_ФАКТ налич.возм'!R1C1" display="открыть&gt;&gt;"/>
    <hyperlink ref="B12" location="'Прил.4_ф-6_ПЛАН налич.возм'!R1C1" display="открыть&gt;&gt;"/>
    <hyperlink ref="B19" location="'Прил.8_ф-2_Порядок вып меропр.'!R1C1" display="открыть&gt;&gt;"/>
    <hyperlink ref="B11" location="'Прил.3_ф-3_ПНК'!R1C1" display="открыть&gt;&gt;"/>
    <hyperlink ref="B8" location="'Прил.2_ф-6_ФАКТ-2023'!R1C1" display="открыть &gt;&gt;"/>
    <hyperlink ref="B10" location="'Прил.2_ф-7_ФАКТ-2023_объемы'!R1C1" display="открыть&gt;&gt;"/>
    <hyperlink ref="B7" location="'Прил.2_ф-6-ПЛАН-2023'!R1C1" display="открыть &gt;&gt;"/>
    <hyperlink ref="B20" location="'Прил.9_ф-2 Инвест.пр.'!R1C1" display="открыть&gt;&gt;"/>
    <hyperlink ref="B18" location="'Прил.7_ф-3_Инф-я об усл '!R1C1" display="открыть&gt;&gt;"/>
    <hyperlink ref="B6" location="'Прил.1_ф-4_Спец.надб.'!R1C1" display="Открыть &gt;&gt;"/>
  </hyperlinks>
  <pageMargins left="0.51181102362204722" right="0.11811023622047245" top="0.74803149606299213" bottom="0.35433070866141736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view="pageBreakPreview" topLeftCell="E198" zoomScale="60" zoomScaleNormal="80" workbookViewId="0">
      <selection activeCell="G204" sqref="G204:G216"/>
    </sheetView>
  </sheetViews>
  <sheetFormatPr defaultRowHeight="18.75" x14ac:dyDescent="0.3"/>
  <cols>
    <col min="1" max="1" width="5.42578125" style="46" customWidth="1"/>
    <col min="2" max="2" width="26.42578125" style="46" customWidth="1"/>
    <col min="3" max="3" width="27.85546875" style="46" customWidth="1"/>
    <col min="4" max="4" width="27.7109375" style="46" customWidth="1"/>
    <col min="5" max="5" width="18.85546875" style="46" customWidth="1"/>
    <col min="6" max="6" width="29.85546875" style="82" customWidth="1"/>
    <col min="7" max="7" width="30.28515625" style="46" customWidth="1"/>
    <col min="8" max="8" width="26" style="46" customWidth="1"/>
    <col min="9" max="9" width="3.85546875" customWidth="1"/>
  </cols>
  <sheetData>
    <row r="1" spans="1:13" x14ac:dyDescent="0.3">
      <c r="H1" s="28" t="s">
        <v>120</v>
      </c>
    </row>
    <row r="2" spans="1:13" x14ac:dyDescent="0.3">
      <c r="H2" s="27" t="s">
        <v>601</v>
      </c>
    </row>
    <row r="3" spans="1:13" ht="12.75" customHeight="1" x14ac:dyDescent="0.3">
      <c r="H3" s="12" t="s">
        <v>148</v>
      </c>
    </row>
    <row r="5" spans="1:13" ht="20.25" x14ac:dyDescent="0.3">
      <c r="A5" s="619" t="s">
        <v>290</v>
      </c>
      <c r="B5" s="619"/>
      <c r="C5" s="619"/>
      <c r="D5" s="619"/>
      <c r="E5" s="619"/>
      <c r="F5" s="619"/>
      <c r="G5" s="619"/>
      <c r="H5" s="619"/>
    </row>
    <row r="6" spans="1:13" ht="20.25" x14ac:dyDescent="0.3">
      <c r="A6" s="87"/>
      <c r="B6" s="87"/>
      <c r="C6" s="88"/>
      <c r="D6" s="89" t="s">
        <v>291</v>
      </c>
      <c r="E6" s="83" t="s">
        <v>151</v>
      </c>
      <c r="F6" s="77"/>
      <c r="G6" s="87"/>
      <c r="H6" s="87"/>
    </row>
    <row r="7" spans="1:13" x14ac:dyDescent="0.3">
      <c r="A7" s="76"/>
      <c r="B7" s="76"/>
      <c r="C7" s="359"/>
      <c r="D7" s="359"/>
      <c r="E7" s="81" t="s">
        <v>11</v>
      </c>
      <c r="F7" s="77"/>
      <c r="G7" s="76"/>
      <c r="H7" s="76"/>
    </row>
    <row r="8" spans="1:13" x14ac:dyDescent="0.3">
      <c r="A8" s="76"/>
      <c r="B8" s="76"/>
      <c r="C8" s="359"/>
      <c r="D8" s="359"/>
      <c r="E8" s="55" t="s">
        <v>153</v>
      </c>
      <c r="F8" s="77"/>
      <c r="G8" s="76"/>
      <c r="H8" s="76"/>
    </row>
    <row r="9" spans="1:13" x14ac:dyDescent="0.3">
      <c r="A9" s="76"/>
      <c r="B9" s="76"/>
      <c r="C9" s="359"/>
      <c r="D9" s="55"/>
      <c r="E9" s="76"/>
      <c r="F9" s="77"/>
      <c r="G9" s="76"/>
      <c r="H9" s="76"/>
    </row>
    <row r="10" spans="1:13" ht="23.25" customHeight="1" x14ac:dyDescent="0.3">
      <c r="A10" s="76"/>
      <c r="B10" s="76"/>
      <c r="C10" s="359"/>
      <c r="D10" s="348" t="s">
        <v>306</v>
      </c>
      <c r="E10" s="86" t="s">
        <v>304</v>
      </c>
      <c r="F10" s="98" t="s">
        <v>431</v>
      </c>
      <c r="G10" s="76"/>
      <c r="H10" s="76"/>
    </row>
    <row r="11" spans="1:13" x14ac:dyDescent="0.3">
      <c r="B11" s="79"/>
      <c r="D11" s="79"/>
      <c r="E11" s="79"/>
      <c r="F11" s="98"/>
      <c r="G11" s="79"/>
      <c r="I11" s="79"/>
      <c r="J11" s="79"/>
      <c r="K11" s="80"/>
      <c r="L11" s="80"/>
      <c r="M11" s="80"/>
    </row>
    <row r="12" spans="1:13" s="85" customFormat="1" ht="43.5" customHeight="1" x14ac:dyDescent="0.2">
      <c r="A12" s="620" t="s">
        <v>432</v>
      </c>
      <c r="B12" s="620"/>
      <c r="C12" s="620"/>
      <c r="D12" s="620"/>
      <c r="E12" s="620"/>
      <c r="F12" s="620"/>
      <c r="G12" s="620"/>
      <c r="H12" s="620"/>
    </row>
    <row r="13" spans="1:13" ht="55.5" customHeight="1" x14ac:dyDescent="0.2">
      <c r="A13" s="47" t="s">
        <v>142</v>
      </c>
      <c r="B13" s="47" t="s">
        <v>293</v>
      </c>
      <c r="C13" s="47" t="s">
        <v>294</v>
      </c>
      <c r="D13" s="47" t="s">
        <v>143</v>
      </c>
      <c r="E13" s="47" t="s">
        <v>299</v>
      </c>
      <c r="F13" s="149" t="s">
        <v>298</v>
      </c>
      <c r="G13" s="47" t="s">
        <v>346</v>
      </c>
      <c r="H13" s="47" t="s">
        <v>296</v>
      </c>
    </row>
    <row r="14" spans="1:13" s="46" customFormat="1" x14ac:dyDescent="0.25">
      <c r="A14" s="48">
        <v>1</v>
      </c>
      <c r="B14" s="48">
        <v>3</v>
      </c>
      <c r="C14" s="48">
        <v>4</v>
      </c>
      <c r="D14" s="48">
        <v>7</v>
      </c>
      <c r="E14" s="48">
        <v>4</v>
      </c>
      <c r="F14" s="150">
        <v>8</v>
      </c>
      <c r="G14" s="48">
        <v>9</v>
      </c>
      <c r="H14" s="48">
        <v>10</v>
      </c>
    </row>
    <row r="15" spans="1:13" s="46" customFormat="1" ht="30.75" customHeight="1" x14ac:dyDescent="0.25">
      <c r="A15" s="49">
        <v>1</v>
      </c>
      <c r="B15" s="612" t="s">
        <v>101</v>
      </c>
      <c r="C15" s="50" t="s">
        <v>144</v>
      </c>
      <c r="D15" s="50" t="s">
        <v>144</v>
      </c>
      <c r="E15" s="50" t="s">
        <v>295</v>
      </c>
      <c r="F15" s="151">
        <f>'Прил.4_ф-6_ПЛАН налич.возм'!F16</f>
        <v>0.7</v>
      </c>
      <c r="G15" s="151">
        <v>0.77799099999999999</v>
      </c>
      <c r="H15" s="151">
        <f>F15-G15</f>
        <v>-7.7991000000000033E-2</v>
      </c>
    </row>
    <row r="16" spans="1:13" s="46" customFormat="1" ht="30.75" customHeight="1" x14ac:dyDescent="0.25">
      <c r="A16" s="49">
        <v>2</v>
      </c>
      <c r="B16" s="613"/>
      <c r="C16" s="50" t="s">
        <v>145</v>
      </c>
      <c r="D16" s="50" t="s">
        <v>145</v>
      </c>
      <c r="E16" s="50" t="s">
        <v>295</v>
      </c>
      <c r="F16" s="151">
        <f>'Прил.4_ф-6_ПЛАН налич.возм'!F17</f>
        <v>0.28999999999999998</v>
      </c>
      <c r="G16" s="151">
        <v>0.23097000000000001</v>
      </c>
      <c r="H16" s="151">
        <f t="shared" ref="H16:H26" si="0">F16-G16</f>
        <v>5.9029999999999971E-2</v>
      </c>
    </row>
    <row r="17" spans="1:8" ht="30.75" customHeight="1" x14ac:dyDescent="0.2">
      <c r="A17" s="49">
        <v>3</v>
      </c>
      <c r="B17" s="613"/>
      <c r="C17" s="50" t="s">
        <v>150</v>
      </c>
      <c r="D17" s="50" t="str">
        <f>C17</f>
        <v>ООО "КРУГ"</v>
      </c>
      <c r="E17" s="50" t="s">
        <v>295</v>
      </c>
      <c r="F17" s="151">
        <f>'Прил.4_ф-6_ПЛАН налич.возм'!F18</f>
        <v>0.09</v>
      </c>
      <c r="G17" s="151">
        <v>1.5883999999999999E-2</v>
      </c>
      <c r="H17" s="151">
        <f t="shared" si="0"/>
        <v>7.4116000000000001E-2</v>
      </c>
    </row>
    <row r="18" spans="1:8" ht="30.75" customHeight="1" x14ac:dyDescent="0.2">
      <c r="A18" s="49">
        <v>4</v>
      </c>
      <c r="B18" s="613"/>
      <c r="C18" s="50" t="s">
        <v>149</v>
      </c>
      <c r="D18" s="50" t="str">
        <f t="shared" ref="D18:D26" si="1">C18</f>
        <v>ИП Первухин Л.В.</v>
      </c>
      <c r="E18" s="50" t="s">
        <v>295</v>
      </c>
      <c r="F18" s="151">
        <f>'Прил.4_ф-6_ПЛАН налич.возм'!F19</f>
        <v>1.4E-2</v>
      </c>
      <c r="G18" s="151">
        <v>1.6150999999999999E-2</v>
      </c>
      <c r="H18" s="151">
        <f t="shared" si="0"/>
        <v>-2.1509999999999984E-3</v>
      </c>
    </row>
    <row r="19" spans="1:8" ht="30.75" customHeight="1" x14ac:dyDescent="0.2">
      <c r="A19" s="49">
        <v>5</v>
      </c>
      <c r="B19" s="613"/>
      <c r="C19" s="50" t="s">
        <v>146</v>
      </c>
      <c r="D19" s="50" t="str">
        <f t="shared" si="1"/>
        <v>АО "ТНН"</v>
      </c>
      <c r="E19" s="50" t="s">
        <v>295</v>
      </c>
      <c r="F19" s="151">
        <f>'Прил.4_ф-6_ПЛАН налич.возм'!F20</f>
        <v>0.1</v>
      </c>
      <c r="G19" s="151">
        <v>5.9216999999999999E-2</v>
      </c>
      <c r="H19" s="621">
        <f t="shared" si="0"/>
        <v>4.0783000000000007E-2</v>
      </c>
    </row>
    <row r="20" spans="1:8" ht="30.75" customHeight="1" x14ac:dyDescent="0.2">
      <c r="A20" s="49">
        <v>6</v>
      </c>
      <c r="B20" s="613"/>
      <c r="C20" s="50" t="s">
        <v>146</v>
      </c>
      <c r="D20" s="50" t="str">
        <f t="shared" ref="D20" si="2">C20</f>
        <v>АО "ТНН"</v>
      </c>
      <c r="E20" s="50" t="s">
        <v>295</v>
      </c>
      <c r="F20" s="151">
        <f>'Прил.4_ф-6_ПЛАН налич.возм'!F21</f>
        <v>2.5000000000000001E-2</v>
      </c>
      <c r="G20" s="151">
        <v>1.916E-2</v>
      </c>
      <c r="H20" s="622"/>
    </row>
    <row r="21" spans="1:8" ht="30.75" customHeight="1" x14ac:dyDescent="0.2">
      <c r="A21" s="49">
        <v>7</v>
      </c>
      <c r="B21" s="613"/>
      <c r="C21" s="50" t="s">
        <v>147</v>
      </c>
      <c r="D21" s="50" t="str">
        <f t="shared" si="1"/>
        <v>АО "РЭД"</v>
      </c>
      <c r="E21" s="50" t="s">
        <v>295</v>
      </c>
      <c r="F21" s="151">
        <f>'Прил.4_ф-6_ПЛАН налич.возм'!F22</f>
        <v>0.25</v>
      </c>
      <c r="G21" s="151">
        <v>0.150147</v>
      </c>
      <c r="H21" s="151">
        <f t="shared" si="0"/>
        <v>9.9852999999999997E-2</v>
      </c>
    </row>
    <row r="22" spans="1:8" ht="30.75" customHeight="1" x14ac:dyDescent="0.2">
      <c r="A22" s="49">
        <v>8</v>
      </c>
      <c r="B22" s="613"/>
      <c r="C22" s="50" t="s">
        <v>340</v>
      </c>
      <c r="D22" s="50" t="str">
        <f t="shared" si="1"/>
        <v>ООО "РАМА"</v>
      </c>
      <c r="E22" s="50" t="s">
        <v>295</v>
      </c>
      <c r="F22" s="151">
        <f>'Прил.4_ф-6_ПЛАН налич.возм'!F23</f>
        <v>3.0200000000000001E-2</v>
      </c>
      <c r="G22" s="151">
        <v>1.5139E-2</v>
      </c>
      <c r="H22" s="151">
        <f t="shared" si="0"/>
        <v>1.5061000000000001E-2</v>
      </c>
    </row>
    <row r="23" spans="1:8" ht="30" customHeight="1" x14ac:dyDescent="0.2">
      <c r="A23" s="49">
        <v>9</v>
      </c>
      <c r="B23" s="613"/>
      <c r="C23" s="50" t="s">
        <v>389</v>
      </c>
      <c r="D23" s="50" t="str">
        <f t="shared" si="1"/>
        <v>ООО "Промсырье"</v>
      </c>
      <c r="E23" s="50" t="s">
        <v>295</v>
      </c>
      <c r="F23" s="151">
        <f>'Прил.4_ф-6_ПЛАН налич.возм'!F24</f>
        <v>0.01</v>
      </c>
      <c r="G23" s="151">
        <v>2.0079999999999998E-3</v>
      </c>
      <c r="H23" s="151">
        <f t="shared" si="0"/>
        <v>7.9920000000000008E-3</v>
      </c>
    </row>
    <row r="24" spans="1:8" ht="30.75" customHeight="1" x14ac:dyDescent="0.2">
      <c r="A24" s="49">
        <v>10</v>
      </c>
      <c r="B24" s="613"/>
      <c r="C24" s="50" t="s">
        <v>417</v>
      </c>
      <c r="D24" s="50" t="str">
        <f>C24</f>
        <v>ИП Климцова А.В.</v>
      </c>
      <c r="E24" s="50" t="s">
        <v>295</v>
      </c>
      <c r="F24" s="151">
        <f>'Прил.4_ф-6_ПЛАН налич.возм'!F25</f>
        <v>0</v>
      </c>
      <c r="G24" s="151">
        <v>1.9359000000000001E-2</v>
      </c>
      <c r="H24" s="151">
        <f>F24-G24</f>
        <v>-1.9359000000000001E-2</v>
      </c>
    </row>
    <row r="25" spans="1:8" ht="30.75" customHeight="1" x14ac:dyDescent="0.2">
      <c r="A25" s="49">
        <v>11</v>
      </c>
      <c r="B25" s="613"/>
      <c r="C25" s="50" t="s">
        <v>154</v>
      </c>
      <c r="D25" s="50" t="str">
        <f t="shared" si="1"/>
        <v>ООО "Лизард"</v>
      </c>
      <c r="E25" s="50" t="s">
        <v>295</v>
      </c>
      <c r="F25" s="151">
        <f>'Прил.4_ф-6_ПЛАН налич.возм'!F26</f>
        <v>0</v>
      </c>
      <c r="G25" s="151">
        <v>0</v>
      </c>
      <c r="H25" s="151">
        <f t="shared" si="0"/>
        <v>0</v>
      </c>
    </row>
    <row r="26" spans="1:8" ht="53.25" customHeight="1" x14ac:dyDescent="0.2">
      <c r="A26" s="49">
        <v>12</v>
      </c>
      <c r="B26" s="614"/>
      <c r="C26" s="50" t="s">
        <v>155</v>
      </c>
      <c r="D26" s="50" t="str">
        <f t="shared" si="1"/>
        <v>ООО "Научно-производственный центр гидроавтоматики"</v>
      </c>
      <c r="E26" s="50" t="s">
        <v>295</v>
      </c>
      <c r="F26" s="151">
        <f>'Прил.4_ф-6_ПЛАН налич.возм'!F27</f>
        <v>0</v>
      </c>
      <c r="G26" s="151">
        <v>0</v>
      </c>
      <c r="H26" s="151">
        <f t="shared" si="0"/>
        <v>0</v>
      </c>
    </row>
    <row r="27" spans="1:8" ht="15.75" x14ac:dyDescent="0.25">
      <c r="A27" s="377"/>
      <c r="B27" s="377" t="s">
        <v>608</v>
      </c>
      <c r="C27" s="378"/>
      <c r="D27" s="378"/>
      <c r="E27" s="378"/>
      <c r="F27" s="51">
        <f>SUM(F15:F26)</f>
        <v>1.5092000000000001</v>
      </c>
      <c r="G27" s="51">
        <f t="shared" ref="G27:H27" si="3">SUM(G15:G26)</f>
        <v>1.3060260000000001</v>
      </c>
      <c r="H27" s="51">
        <f t="shared" si="3"/>
        <v>0.19733399999999995</v>
      </c>
    </row>
    <row r="28" spans="1:8" x14ac:dyDescent="0.3">
      <c r="H28" s="28" t="s">
        <v>120</v>
      </c>
    </row>
    <row r="29" spans="1:8" x14ac:dyDescent="0.3">
      <c r="H29" s="27" t="s">
        <v>601</v>
      </c>
    </row>
    <row r="30" spans="1:8" ht="12.75" customHeight="1" x14ac:dyDescent="0.3">
      <c r="H30" s="12" t="s">
        <v>148</v>
      </c>
    </row>
    <row r="32" spans="1:8" ht="20.25" x14ac:dyDescent="0.3">
      <c r="A32" s="619" t="s">
        <v>290</v>
      </c>
      <c r="B32" s="619"/>
      <c r="C32" s="619"/>
      <c r="D32" s="619"/>
      <c r="E32" s="619"/>
      <c r="F32" s="619"/>
      <c r="G32" s="619"/>
      <c r="H32" s="619"/>
    </row>
    <row r="33" spans="1:13" ht="20.25" x14ac:dyDescent="0.3">
      <c r="A33" s="87"/>
      <c r="B33" s="87"/>
      <c r="C33" s="88"/>
      <c r="D33" s="89" t="s">
        <v>291</v>
      </c>
      <c r="E33" s="83" t="s">
        <v>151</v>
      </c>
      <c r="F33" s="77"/>
      <c r="G33" s="87"/>
      <c r="H33" s="87"/>
    </row>
    <row r="34" spans="1:13" x14ac:dyDescent="0.3">
      <c r="A34" s="76"/>
      <c r="B34" s="76"/>
      <c r="C34" s="359"/>
      <c r="D34" s="359"/>
      <c r="E34" s="81" t="s">
        <v>11</v>
      </c>
      <c r="F34" s="77"/>
      <c r="G34" s="76"/>
      <c r="H34" s="76"/>
    </row>
    <row r="35" spans="1:13" x14ac:dyDescent="0.3">
      <c r="A35" s="76"/>
      <c r="B35" s="76"/>
      <c r="C35" s="359"/>
      <c r="D35" s="359"/>
      <c r="E35" s="55" t="s">
        <v>153</v>
      </c>
      <c r="F35" s="77"/>
      <c r="G35" s="76"/>
      <c r="H35" s="76"/>
    </row>
    <row r="36" spans="1:13" x14ac:dyDescent="0.3">
      <c r="A36" s="76"/>
      <c r="B36" s="76"/>
      <c r="C36" s="359"/>
      <c r="D36" s="55"/>
      <c r="E36" s="76"/>
      <c r="F36" s="77"/>
      <c r="G36" s="76"/>
      <c r="H36" s="76"/>
    </row>
    <row r="37" spans="1:13" ht="28.5" customHeight="1" x14ac:dyDescent="0.3">
      <c r="A37" s="76"/>
      <c r="B37" s="76"/>
      <c r="C37" s="359"/>
      <c r="D37" s="348" t="s">
        <v>306</v>
      </c>
      <c r="E37" s="86" t="s">
        <v>303</v>
      </c>
      <c r="F37" s="98" t="s">
        <v>431</v>
      </c>
      <c r="G37" s="76"/>
      <c r="H37" s="76"/>
    </row>
    <row r="38" spans="1:13" x14ac:dyDescent="0.3">
      <c r="B38" s="79"/>
      <c r="D38" s="79"/>
      <c r="E38" s="79"/>
      <c r="F38" s="98"/>
      <c r="G38" s="79"/>
      <c r="I38" s="79"/>
      <c r="J38" s="79"/>
      <c r="K38" s="80"/>
      <c r="L38" s="80"/>
      <c r="M38" s="80"/>
    </row>
    <row r="39" spans="1:13" s="85" customFormat="1" ht="37.5" customHeight="1" x14ac:dyDescent="0.2">
      <c r="A39" s="620" t="s">
        <v>475</v>
      </c>
      <c r="B39" s="620"/>
      <c r="C39" s="620"/>
      <c r="D39" s="620"/>
      <c r="E39" s="620"/>
      <c r="F39" s="620"/>
      <c r="G39" s="620"/>
      <c r="H39" s="620"/>
    </row>
    <row r="40" spans="1:13" ht="55.5" customHeight="1" x14ac:dyDescent="0.2">
      <c r="A40" s="47" t="s">
        <v>142</v>
      </c>
      <c r="B40" s="47" t="s">
        <v>293</v>
      </c>
      <c r="C40" s="47" t="s">
        <v>294</v>
      </c>
      <c r="D40" s="47" t="s">
        <v>143</v>
      </c>
      <c r="E40" s="47" t="s">
        <v>299</v>
      </c>
      <c r="F40" s="149" t="s">
        <v>298</v>
      </c>
      <c r="G40" s="47" t="s">
        <v>346</v>
      </c>
      <c r="H40" s="47" t="s">
        <v>296</v>
      </c>
    </row>
    <row r="41" spans="1:13" x14ac:dyDescent="0.2">
      <c r="A41" s="48"/>
      <c r="B41" s="48">
        <v>1</v>
      </c>
      <c r="C41" s="48">
        <v>2</v>
      </c>
      <c r="D41" s="48">
        <v>3</v>
      </c>
      <c r="E41" s="48">
        <v>4</v>
      </c>
      <c r="F41" s="150">
        <v>5</v>
      </c>
      <c r="G41" s="48">
        <v>6</v>
      </c>
      <c r="H41" s="48">
        <v>7</v>
      </c>
    </row>
    <row r="42" spans="1:13" ht="30.75" customHeight="1" x14ac:dyDescent="0.2">
      <c r="A42" s="49">
        <v>1</v>
      </c>
      <c r="B42" s="612" t="s">
        <v>101</v>
      </c>
      <c r="C42" s="50" t="s">
        <v>144</v>
      </c>
      <c r="D42" s="50" t="s">
        <v>144</v>
      </c>
      <c r="E42" s="50" t="s">
        <v>295</v>
      </c>
      <c r="F42" s="151">
        <f>'Прил.4_ф-6_ПЛАН налич.возм'!F43</f>
        <v>0.65</v>
      </c>
      <c r="G42" s="151">
        <v>0.681921</v>
      </c>
      <c r="H42" s="151">
        <f t="shared" ref="H42:H53" si="4">F42-G42</f>
        <v>-3.1920999999999977E-2</v>
      </c>
    </row>
    <row r="43" spans="1:13" ht="30.75" customHeight="1" x14ac:dyDescent="0.2">
      <c r="A43" s="49">
        <v>2</v>
      </c>
      <c r="B43" s="613"/>
      <c r="C43" s="50" t="s">
        <v>145</v>
      </c>
      <c r="D43" s="50" t="s">
        <v>145</v>
      </c>
      <c r="E43" s="50" t="s">
        <v>295</v>
      </c>
      <c r="F43" s="151">
        <f>'Прил.4_ф-6_ПЛАН налич.возм'!F44</f>
        <v>0.31</v>
      </c>
      <c r="G43" s="151">
        <v>0.15768399999999999</v>
      </c>
      <c r="H43" s="151">
        <f t="shared" si="4"/>
        <v>0.15231600000000001</v>
      </c>
    </row>
    <row r="44" spans="1:13" ht="30.75" customHeight="1" x14ac:dyDescent="0.2">
      <c r="A44" s="49">
        <v>3</v>
      </c>
      <c r="B44" s="613"/>
      <c r="C44" s="50" t="s">
        <v>150</v>
      </c>
      <c r="D44" s="50" t="str">
        <f>C44</f>
        <v>ООО "КРУГ"</v>
      </c>
      <c r="E44" s="50" t="s">
        <v>295</v>
      </c>
      <c r="F44" s="151">
        <f>'Прил.4_ф-6_ПЛАН налич.возм'!F45</f>
        <v>0.1</v>
      </c>
      <c r="G44" s="151">
        <v>6.6210000000000001E-3</v>
      </c>
      <c r="H44" s="151">
        <f t="shared" si="4"/>
        <v>9.3379000000000004E-2</v>
      </c>
    </row>
    <row r="45" spans="1:13" ht="30.75" customHeight="1" x14ac:dyDescent="0.2">
      <c r="A45" s="49">
        <v>4</v>
      </c>
      <c r="B45" s="613"/>
      <c r="C45" s="50" t="s">
        <v>149</v>
      </c>
      <c r="D45" s="50" t="str">
        <f t="shared" ref="D45:D53" si="5">C45</f>
        <v>ИП Первухин Л.В.</v>
      </c>
      <c r="E45" s="50" t="s">
        <v>295</v>
      </c>
      <c r="F45" s="151">
        <f>'Прил.4_ф-6_ПЛАН налич.возм'!F46</f>
        <v>1.2E-2</v>
      </c>
      <c r="G45" s="151">
        <v>1.5599999999999999E-2</v>
      </c>
      <c r="H45" s="151">
        <f t="shared" si="4"/>
        <v>-3.599999999999999E-3</v>
      </c>
    </row>
    <row r="46" spans="1:13" ht="30.75" customHeight="1" x14ac:dyDescent="0.2">
      <c r="A46" s="49">
        <v>5</v>
      </c>
      <c r="B46" s="613"/>
      <c r="C46" s="50" t="s">
        <v>146</v>
      </c>
      <c r="D46" s="50" t="str">
        <f t="shared" si="5"/>
        <v>АО "ТНН"</v>
      </c>
      <c r="E46" s="50" t="s">
        <v>295</v>
      </c>
      <c r="F46" s="151">
        <f>'Прил.4_ф-6_ПЛАН налич.возм'!F47</f>
        <v>0.08</v>
      </c>
      <c r="G46" s="151">
        <v>5.5058999999999997E-2</v>
      </c>
      <c r="H46" s="151">
        <f t="shared" si="4"/>
        <v>2.4941000000000005E-2</v>
      </c>
    </row>
    <row r="47" spans="1:13" ht="30.75" customHeight="1" x14ac:dyDescent="0.2">
      <c r="A47" s="49">
        <v>6</v>
      </c>
      <c r="B47" s="613"/>
      <c r="C47" s="50" t="s">
        <v>146</v>
      </c>
      <c r="D47" s="50" t="str">
        <f t="shared" ref="D47" si="6">C47</f>
        <v>АО "ТНН"</v>
      </c>
      <c r="E47" s="50" t="s">
        <v>295</v>
      </c>
      <c r="F47" s="151">
        <f>'Прил.4_ф-6_ПЛАН налич.возм'!F48</f>
        <v>0.02</v>
      </c>
      <c r="G47" s="151">
        <v>1.6475E-2</v>
      </c>
      <c r="H47" s="151">
        <f t="shared" si="4"/>
        <v>3.5250000000000004E-3</v>
      </c>
    </row>
    <row r="48" spans="1:13" ht="30.75" customHeight="1" x14ac:dyDescent="0.2">
      <c r="A48" s="49">
        <v>7</v>
      </c>
      <c r="B48" s="613"/>
      <c r="C48" s="50" t="s">
        <v>147</v>
      </c>
      <c r="D48" s="50" t="str">
        <f t="shared" si="5"/>
        <v>АО "РЭД"</v>
      </c>
      <c r="E48" s="50" t="s">
        <v>295</v>
      </c>
      <c r="F48" s="151">
        <f>'Прил.4_ф-6_ПЛАН налич.возм'!F49</f>
        <v>0.23</v>
      </c>
      <c r="G48" s="151">
        <v>0.11425399999999999</v>
      </c>
      <c r="H48" s="151">
        <f t="shared" si="4"/>
        <v>0.11574600000000002</v>
      </c>
    </row>
    <row r="49" spans="1:8" ht="30.75" customHeight="1" x14ac:dyDescent="0.2">
      <c r="A49" s="49">
        <v>8</v>
      </c>
      <c r="B49" s="613"/>
      <c r="C49" s="50" t="s">
        <v>340</v>
      </c>
      <c r="D49" s="50" t="str">
        <f t="shared" si="5"/>
        <v>ООО "РАМА"</v>
      </c>
      <c r="E49" s="50" t="s">
        <v>295</v>
      </c>
      <c r="F49" s="151">
        <f>'Прил.4_ф-6_ПЛАН налич.возм'!F50</f>
        <v>2.7199999999999998E-2</v>
      </c>
      <c r="G49" s="151">
        <v>9.7409999999999997E-3</v>
      </c>
      <c r="H49" s="151">
        <f t="shared" si="4"/>
        <v>1.7458999999999999E-2</v>
      </c>
    </row>
    <row r="50" spans="1:8" ht="30" customHeight="1" x14ac:dyDescent="0.2">
      <c r="A50" s="49">
        <v>9</v>
      </c>
      <c r="B50" s="613"/>
      <c r="C50" s="50" t="s">
        <v>389</v>
      </c>
      <c r="D50" s="50" t="str">
        <f t="shared" si="5"/>
        <v>ООО "Промсырье"</v>
      </c>
      <c r="E50" s="50" t="s">
        <v>295</v>
      </c>
      <c r="F50" s="151">
        <f>'Прил.4_ф-6_ПЛАН налич.возм'!F51</f>
        <v>8.9999999999999993E-3</v>
      </c>
      <c r="G50" s="151">
        <v>1.7309999999999999E-3</v>
      </c>
      <c r="H50" s="151">
        <f t="shared" si="4"/>
        <v>7.2689999999999994E-3</v>
      </c>
    </row>
    <row r="51" spans="1:8" ht="30.75" customHeight="1" x14ac:dyDescent="0.2">
      <c r="A51" s="49">
        <v>10</v>
      </c>
      <c r="B51" s="613"/>
      <c r="C51" s="50" t="s">
        <v>417</v>
      </c>
      <c r="D51" s="50" t="str">
        <f>C51</f>
        <v>ИП Климцова А.В.</v>
      </c>
      <c r="E51" s="50" t="s">
        <v>295</v>
      </c>
      <c r="F51" s="151">
        <f>'Прил.4_ф-6_ПЛАН налич.возм'!F52</f>
        <v>0</v>
      </c>
      <c r="G51" s="151">
        <v>1.6782999999999999E-2</v>
      </c>
      <c r="H51" s="151">
        <f>F51-G51</f>
        <v>-1.6782999999999999E-2</v>
      </c>
    </row>
    <row r="52" spans="1:8" ht="30.75" customHeight="1" x14ac:dyDescent="0.2">
      <c r="A52" s="49">
        <v>11</v>
      </c>
      <c r="B52" s="613"/>
      <c r="C52" s="50" t="s">
        <v>154</v>
      </c>
      <c r="D52" s="50" t="str">
        <f t="shared" si="5"/>
        <v>ООО "Лизард"</v>
      </c>
      <c r="E52" s="50" t="s">
        <v>295</v>
      </c>
      <c r="F52" s="151">
        <f>'Прил.4_ф-6_ПЛАН налич.возм'!F53</f>
        <v>0</v>
      </c>
      <c r="G52" s="151">
        <v>0</v>
      </c>
      <c r="H52" s="151">
        <f t="shared" si="4"/>
        <v>0</v>
      </c>
    </row>
    <row r="53" spans="1:8" ht="49.5" customHeight="1" x14ac:dyDescent="0.2">
      <c r="A53" s="49">
        <v>12</v>
      </c>
      <c r="B53" s="614"/>
      <c r="C53" s="50" t="s">
        <v>155</v>
      </c>
      <c r="D53" s="50" t="str">
        <f t="shared" si="5"/>
        <v>ООО "Научно-производственный центр гидроавтоматики"</v>
      </c>
      <c r="E53" s="50" t="s">
        <v>295</v>
      </c>
      <c r="F53" s="151">
        <f>'Прил.4_ф-6_ПЛАН налич.возм'!F54</f>
        <v>0</v>
      </c>
      <c r="G53" s="151">
        <v>0</v>
      </c>
      <c r="H53" s="151">
        <f t="shared" si="4"/>
        <v>0</v>
      </c>
    </row>
    <row r="54" spans="1:8" ht="15.75" x14ac:dyDescent="0.25">
      <c r="A54" s="377"/>
      <c r="B54" s="377" t="s">
        <v>608</v>
      </c>
      <c r="C54" s="378"/>
      <c r="D54" s="378"/>
      <c r="E54" s="378"/>
      <c r="F54" s="51">
        <f>SUM(F42:F53)</f>
        <v>1.4381999999999999</v>
      </c>
      <c r="G54" s="51">
        <f t="shared" ref="G54:H54" si="7">SUM(G42:G53)</f>
        <v>1.0758689999999997</v>
      </c>
      <c r="H54" s="51">
        <f t="shared" si="7"/>
        <v>0.36233100000000007</v>
      </c>
    </row>
    <row r="55" spans="1:8" x14ac:dyDescent="0.3">
      <c r="H55" s="28" t="s">
        <v>120</v>
      </c>
    </row>
    <row r="56" spans="1:8" x14ac:dyDescent="0.3">
      <c r="H56" s="27" t="s">
        <v>601</v>
      </c>
    </row>
    <row r="57" spans="1:8" ht="12.75" customHeight="1" x14ac:dyDescent="0.3">
      <c r="H57" s="12" t="s">
        <v>148</v>
      </c>
    </row>
    <row r="59" spans="1:8" ht="20.25" x14ac:dyDescent="0.3">
      <c r="A59" s="619" t="s">
        <v>290</v>
      </c>
      <c r="B59" s="619"/>
      <c r="C59" s="619"/>
      <c r="D59" s="619"/>
      <c r="E59" s="619"/>
      <c r="F59" s="619"/>
      <c r="G59" s="619"/>
      <c r="H59" s="619"/>
    </row>
    <row r="60" spans="1:8" ht="20.25" x14ac:dyDescent="0.3">
      <c r="A60" s="87"/>
      <c r="B60" s="87"/>
      <c r="C60" s="88"/>
      <c r="D60" s="89" t="s">
        <v>291</v>
      </c>
      <c r="E60" s="83" t="s">
        <v>151</v>
      </c>
      <c r="F60" s="77"/>
      <c r="G60" s="87"/>
      <c r="H60" s="87"/>
    </row>
    <row r="61" spans="1:8" x14ac:dyDescent="0.3">
      <c r="A61" s="76"/>
      <c r="B61" s="76"/>
      <c r="C61" s="359"/>
      <c r="D61" s="359"/>
      <c r="E61" s="81" t="s">
        <v>11</v>
      </c>
      <c r="F61" s="77"/>
      <c r="G61" s="76"/>
      <c r="H61" s="76"/>
    </row>
    <row r="62" spans="1:8" x14ac:dyDescent="0.3">
      <c r="A62" s="76"/>
      <c r="B62" s="76"/>
      <c r="C62" s="359"/>
      <c r="D62" s="359"/>
      <c r="E62" s="55" t="s">
        <v>153</v>
      </c>
      <c r="F62" s="77"/>
      <c r="G62" s="76"/>
      <c r="H62" s="76"/>
    </row>
    <row r="63" spans="1:8" x14ac:dyDescent="0.3">
      <c r="A63" s="76"/>
      <c r="B63" s="76"/>
      <c r="C63" s="359"/>
      <c r="D63" s="55"/>
      <c r="E63" s="76"/>
      <c r="F63" s="77"/>
      <c r="G63" s="76"/>
      <c r="H63" s="76"/>
    </row>
    <row r="64" spans="1:8" ht="27" customHeight="1" x14ac:dyDescent="0.3">
      <c r="A64" s="76"/>
      <c r="B64" s="76"/>
      <c r="C64" s="359"/>
      <c r="D64" s="348" t="s">
        <v>306</v>
      </c>
      <c r="E64" s="86" t="s">
        <v>302</v>
      </c>
      <c r="F64" s="98" t="s">
        <v>431</v>
      </c>
      <c r="G64" s="76"/>
      <c r="H64" s="76"/>
    </row>
    <row r="65" spans="1:13" x14ac:dyDescent="0.3">
      <c r="B65" s="79"/>
      <c r="D65" s="79"/>
      <c r="E65" s="79"/>
      <c r="F65" s="98"/>
      <c r="G65" s="79"/>
      <c r="I65" s="79"/>
      <c r="J65" s="79"/>
      <c r="K65" s="80"/>
      <c r="L65" s="80"/>
      <c r="M65" s="80"/>
    </row>
    <row r="66" spans="1:13" s="85" customFormat="1" ht="33.75" customHeight="1" x14ac:dyDescent="0.2">
      <c r="A66" s="620" t="s">
        <v>434</v>
      </c>
      <c r="B66" s="620"/>
      <c r="C66" s="620"/>
      <c r="D66" s="620"/>
      <c r="E66" s="620"/>
      <c r="F66" s="620"/>
      <c r="G66" s="620"/>
      <c r="H66" s="620"/>
    </row>
    <row r="67" spans="1:13" ht="55.5" customHeight="1" x14ac:dyDescent="0.2">
      <c r="A67" s="47" t="s">
        <v>142</v>
      </c>
      <c r="B67" s="47" t="s">
        <v>293</v>
      </c>
      <c r="C67" s="47" t="s">
        <v>294</v>
      </c>
      <c r="D67" s="47" t="s">
        <v>143</v>
      </c>
      <c r="E67" s="47" t="s">
        <v>299</v>
      </c>
      <c r="F67" s="149" t="s">
        <v>298</v>
      </c>
      <c r="G67" s="47" t="s">
        <v>346</v>
      </c>
      <c r="H67" s="47" t="s">
        <v>296</v>
      </c>
    </row>
    <row r="68" spans="1:13" x14ac:dyDescent="0.2">
      <c r="A68" s="48"/>
      <c r="B68" s="48">
        <v>1</v>
      </c>
      <c r="C68" s="48">
        <v>2</v>
      </c>
      <c r="D68" s="48">
        <v>3</v>
      </c>
      <c r="E68" s="48">
        <v>4</v>
      </c>
      <c r="F68" s="150">
        <v>5</v>
      </c>
      <c r="G68" s="48">
        <v>6</v>
      </c>
      <c r="H68" s="48">
        <v>7</v>
      </c>
    </row>
    <row r="69" spans="1:13" ht="30" customHeight="1" x14ac:dyDescent="0.2">
      <c r="A69" s="49">
        <v>1</v>
      </c>
      <c r="B69" s="612" t="s">
        <v>101</v>
      </c>
      <c r="C69" s="50" t="s">
        <v>144</v>
      </c>
      <c r="D69" s="50" t="s">
        <v>144</v>
      </c>
      <c r="E69" s="50" t="s">
        <v>295</v>
      </c>
      <c r="F69" s="151">
        <f>'Прил.4_ф-6_ПЛАН налич.возм'!F70</f>
        <v>0.5</v>
      </c>
      <c r="G69" s="151">
        <v>0.59225700000000003</v>
      </c>
      <c r="H69" s="151">
        <f t="shared" ref="H69:H80" si="8">F69-G69</f>
        <v>-9.2257000000000033E-2</v>
      </c>
    </row>
    <row r="70" spans="1:13" ht="30" customHeight="1" x14ac:dyDescent="0.2">
      <c r="A70" s="49">
        <v>2</v>
      </c>
      <c r="B70" s="613"/>
      <c r="C70" s="50" t="s">
        <v>145</v>
      </c>
      <c r="D70" s="50" t="s">
        <v>145</v>
      </c>
      <c r="E70" s="50" t="s">
        <v>295</v>
      </c>
      <c r="F70" s="151">
        <f>'Прил.4_ф-6_ПЛАН налич.возм'!F71</f>
        <v>0.25</v>
      </c>
      <c r="G70" s="151">
        <v>0.140373</v>
      </c>
      <c r="H70" s="151">
        <f t="shared" si="8"/>
        <v>0.109627</v>
      </c>
    </row>
    <row r="71" spans="1:13" ht="30" customHeight="1" x14ac:dyDescent="0.2">
      <c r="A71" s="49">
        <v>3</v>
      </c>
      <c r="B71" s="613"/>
      <c r="C71" s="50" t="s">
        <v>150</v>
      </c>
      <c r="D71" s="50" t="str">
        <f t="shared" ref="D71:D80" si="9">C71</f>
        <v>ООО "КРУГ"</v>
      </c>
      <c r="E71" s="50" t="s">
        <v>295</v>
      </c>
      <c r="F71" s="151">
        <f>'Прил.4_ф-6_ПЛАН налич.возм'!F72</f>
        <v>0.1</v>
      </c>
      <c r="G71" s="151">
        <v>1.3486E-2</v>
      </c>
      <c r="H71" s="151">
        <f t="shared" si="8"/>
        <v>8.6514000000000008E-2</v>
      </c>
    </row>
    <row r="72" spans="1:13" ht="30" customHeight="1" x14ac:dyDescent="0.2">
      <c r="A72" s="49">
        <v>4</v>
      </c>
      <c r="B72" s="613"/>
      <c r="C72" s="50" t="s">
        <v>149</v>
      </c>
      <c r="D72" s="50" t="str">
        <f t="shared" si="9"/>
        <v>ИП Первухин Л.В.</v>
      </c>
      <c r="E72" s="50" t="s">
        <v>295</v>
      </c>
      <c r="F72" s="151">
        <f>'Прил.4_ф-6_ПЛАН налич.возм'!F73</f>
        <v>9.0889999999999999E-3</v>
      </c>
      <c r="G72" s="151">
        <v>1.221E-2</v>
      </c>
      <c r="H72" s="151">
        <f t="shared" si="8"/>
        <v>-3.1210000000000005E-3</v>
      </c>
    </row>
    <row r="73" spans="1:13" ht="30" customHeight="1" x14ac:dyDescent="0.2">
      <c r="A73" s="49">
        <v>5</v>
      </c>
      <c r="B73" s="613"/>
      <c r="C73" s="50" t="s">
        <v>146</v>
      </c>
      <c r="D73" s="50" t="str">
        <f t="shared" si="9"/>
        <v>АО "ТНН"</v>
      </c>
      <c r="E73" s="50" t="s">
        <v>295</v>
      </c>
      <c r="F73" s="151">
        <f>'Прил.4_ф-6_ПЛАН налич.возм'!F74</f>
        <v>5.5E-2</v>
      </c>
      <c r="G73" s="151">
        <v>2.6901000000000001E-2</v>
      </c>
      <c r="H73" s="151">
        <f t="shared" si="8"/>
        <v>2.8098999999999999E-2</v>
      </c>
    </row>
    <row r="74" spans="1:13" ht="30" customHeight="1" x14ac:dyDescent="0.2">
      <c r="A74" s="49">
        <v>6</v>
      </c>
      <c r="B74" s="613"/>
      <c r="C74" s="50" t="s">
        <v>146</v>
      </c>
      <c r="D74" s="50" t="str">
        <f>C74</f>
        <v>АО "ТНН"</v>
      </c>
      <c r="E74" s="50" t="s">
        <v>295</v>
      </c>
      <c r="F74" s="151">
        <f>'Прил.4_ф-6_ПЛАН налич.возм'!F75</f>
        <v>0.02</v>
      </c>
      <c r="G74" s="151">
        <v>9.6710000000000008E-3</v>
      </c>
      <c r="H74" s="151">
        <f t="shared" si="8"/>
        <v>1.0329E-2</v>
      </c>
    </row>
    <row r="75" spans="1:13" ht="30" customHeight="1" x14ac:dyDescent="0.2">
      <c r="A75" s="49">
        <v>7</v>
      </c>
      <c r="B75" s="613"/>
      <c r="C75" s="50" t="s">
        <v>147</v>
      </c>
      <c r="D75" s="50" t="str">
        <f t="shared" si="9"/>
        <v>АО "РЭД"</v>
      </c>
      <c r="E75" s="50" t="s">
        <v>295</v>
      </c>
      <c r="F75" s="151">
        <f>'Прил.4_ф-6_ПЛАН налич.возм'!F76</f>
        <v>0.155</v>
      </c>
      <c r="G75" s="151">
        <v>9.1726000000000002E-2</v>
      </c>
      <c r="H75" s="151">
        <f t="shared" si="8"/>
        <v>6.3273999999999997E-2</v>
      </c>
    </row>
    <row r="76" spans="1:13" ht="30" customHeight="1" x14ac:dyDescent="0.2">
      <c r="A76" s="49">
        <v>8</v>
      </c>
      <c r="B76" s="613"/>
      <c r="C76" s="50" t="s">
        <v>340</v>
      </c>
      <c r="D76" s="50" t="str">
        <f t="shared" si="9"/>
        <v>ООО "РАМА"</v>
      </c>
      <c r="E76" s="50" t="s">
        <v>295</v>
      </c>
      <c r="F76" s="151">
        <f>'Прил.4_ф-6_ПЛАН налич.возм'!F77</f>
        <v>2.0199999999999999E-2</v>
      </c>
      <c r="G76" s="151">
        <v>5.5960000000000003E-3</v>
      </c>
      <c r="H76" s="151">
        <f t="shared" si="8"/>
        <v>1.4603999999999999E-2</v>
      </c>
    </row>
    <row r="77" spans="1:13" ht="30" customHeight="1" x14ac:dyDescent="0.2">
      <c r="A77" s="49">
        <v>9</v>
      </c>
      <c r="B77" s="613"/>
      <c r="C77" s="50" t="s">
        <v>389</v>
      </c>
      <c r="D77" s="50" t="str">
        <f t="shared" si="9"/>
        <v>ООО "Промсырье"</v>
      </c>
      <c r="E77" s="50" t="s">
        <v>295</v>
      </c>
      <c r="F77" s="151">
        <f>'Прил.4_ф-6_ПЛАН налич.возм'!F78</f>
        <v>7.0000000000000001E-3</v>
      </c>
      <c r="G77" s="151">
        <v>1.7340000000000001E-3</v>
      </c>
      <c r="H77" s="151">
        <f t="shared" si="8"/>
        <v>5.2659999999999998E-3</v>
      </c>
    </row>
    <row r="78" spans="1:13" ht="30.75" customHeight="1" x14ac:dyDescent="0.2">
      <c r="A78" s="49">
        <v>10</v>
      </c>
      <c r="B78" s="613"/>
      <c r="C78" s="50" t="s">
        <v>417</v>
      </c>
      <c r="D78" s="50" t="str">
        <f>C78</f>
        <v>ИП Климцова А.В.</v>
      </c>
      <c r="E78" s="50" t="s">
        <v>295</v>
      </c>
      <c r="F78" s="151">
        <f>'Прил.4_ф-6_ПЛАН налич.возм'!F79</f>
        <v>0</v>
      </c>
      <c r="G78" s="151">
        <v>1.0253E-2</v>
      </c>
      <c r="H78" s="151">
        <f>F78-G78</f>
        <v>-1.0253E-2</v>
      </c>
    </row>
    <row r="79" spans="1:13" ht="30" customHeight="1" x14ac:dyDescent="0.2">
      <c r="A79" s="49">
        <v>11</v>
      </c>
      <c r="B79" s="613"/>
      <c r="C79" s="50" t="s">
        <v>154</v>
      </c>
      <c r="D79" s="50" t="str">
        <f t="shared" si="9"/>
        <v>ООО "Лизард"</v>
      </c>
      <c r="E79" s="50" t="s">
        <v>295</v>
      </c>
      <c r="F79" s="151">
        <f>'Прил.4_ф-6_ПЛАН налич.возм'!F80</f>
        <v>0</v>
      </c>
      <c r="G79" s="151">
        <v>0</v>
      </c>
      <c r="H79" s="151">
        <f t="shared" si="8"/>
        <v>0</v>
      </c>
    </row>
    <row r="80" spans="1:13" ht="54.75" customHeight="1" x14ac:dyDescent="0.2">
      <c r="A80" s="49">
        <v>12</v>
      </c>
      <c r="B80" s="614"/>
      <c r="C80" s="50" t="s">
        <v>155</v>
      </c>
      <c r="D80" s="50" t="str">
        <f t="shared" si="9"/>
        <v>ООО "Научно-производственный центр гидроавтоматики"</v>
      </c>
      <c r="E80" s="50" t="s">
        <v>295</v>
      </c>
      <c r="F80" s="151">
        <f>'Прил.4_ф-6_ПЛАН налич.возм'!F81</f>
        <v>0</v>
      </c>
      <c r="G80" s="151">
        <v>0</v>
      </c>
      <c r="H80" s="151">
        <f t="shared" si="8"/>
        <v>0</v>
      </c>
    </row>
    <row r="81" spans="1:13" ht="15.75" x14ac:dyDescent="0.25">
      <c r="A81" s="377"/>
      <c r="B81" s="377" t="s">
        <v>608</v>
      </c>
      <c r="C81" s="378"/>
      <c r="D81" s="378"/>
      <c r="E81" s="378"/>
      <c r="F81" s="51">
        <f>SUM(F69:F80)</f>
        <v>1.1162889999999999</v>
      </c>
      <c r="G81" s="51">
        <f t="shared" ref="G81:H81" si="10">SUM(G69:G80)</f>
        <v>0.90420699999999998</v>
      </c>
      <c r="H81" s="51">
        <f t="shared" si="10"/>
        <v>0.21208199999999996</v>
      </c>
    </row>
    <row r="82" spans="1:13" x14ac:dyDescent="0.3">
      <c r="H82" s="28" t="s">
        <v>120</v>
      </c>
    </row>
    <row r="83" spans="1:13" x14ac:dyDescent="0.3">
      <c r="H83" s="27" t="s">
        <v>601</v>
      </c>
    </row>
    <row r="84" spans="1:13" ht="12.75" customHeight="1" x14ac:dyDescent="0.3">
      <c r="H84" s="12" t="s">
        <v>148</v>
      </c>
    </row>
    <row r="86" spans="1:13" ht="20.25" x14ac:dyDescent="0.3">
      <c r="A86" s="619" t="s">
        <v>290</v>
      </c>
      <c r="B86" s="619"/>
      <c r="C86" s="619"/>
      <c r="D86" s="619"/>
      <c r="E86" s="619"/>
      <c r="F86" s="619"/>
      <c r="G86" s="619"/>
      <c r="H86" s="619"/>
    </row>
    <row r="87" spans="1:13" ht="20.25" x14ac:dyDescent="0.3">
      <c r="A87" s="87"/>
      <c r="B87" s="87"/>
      <c r="C87" s="88"/>
      <c r="D87" s="89" t="s">
        <v>291</v>
      </c>
      <c r="E87" s="83" t="s">
        <v>151</v>
      </c>
      <c r="F87" s="77"/>
      <c r="G87" s="87"/>
      <c r="H87" s="87"/>
    </row>
    <row r="88" spans="1:13" x14ac:dyDescent="0.3">
      <c r="A88" s="76"/>
      <c r="B88" s="76"/>
      <c r="C88" s="359"/>
      <c r="D88" s="359"/>
      <c r="E88" s="81" t="s">
        <v>11</v>
      </c>
      <c r="F88" s="77"/>
      <c r="G88" s="76"/>
      <c r="H88" s="76"/>
    </row>
    <row r="89" spans="1:13" x14ac:dyDescent="0.3">
      <c r="A89" s="76"/>
      <c r="B89" s="76"/>
      <c r="C89" s="359"/>
      <c r="D89" s="359"/>
      <c r="E89" s="55" t="s">
        <v>153</v>
      </c>
      <c r="F89" s="77"/>
      <c r="G89" s="76"/>
      <c r="H89" s="76"/>
    </row>
    <row r="90" spans="1:13" x14ac:dyDescent="0.3">
      <c r="A90" s="76"/>
      <c r="B90" s="76"/>
      <c r="C90" s="359"/>
      <c r="D90" s="55"/>
      <c r="E90" s="76"/>
      <c r="F90" s="77"/>
      <c r="G90" s="76"/>
      <c r="H90" s="76"/>
    </row>
    <row r="91" spans="1:13" ht="27" customHeight="1" x14ac:dyDescent="0.3">
      <c r="A91" s="76"/>
      <c r="B91" s="76"/>
      <c r="C91" s="359"/>
      <c r="D91" s="348" t="s">
        <v>306</v>
      </c>
      <c r="E91" s="86" t="s">
        <v>301</v>
      </c>
      <c r="F91" s="98" t="s">
        <v>431</v>
      </c>
      <c r="G91" s="76"/>
      <c r="H91" s="76"/>
    </row>
    <row r="92" spans="1:13" x14ac:dyDescent="0.3">
      <c r="B92" s="79"/>
      <c r="D92" s="79"/>
      <c r="E92" s="79"/>
      <c r="F92" s="98"/>
      <c r="G92" s="79"/>
      <c r="I92" s="79"/>
      <c r="J92" s="79"/>
      <c r="K92" s="80"/>
      <c r="L92" s="80"/>
      <c r="M92" s="80"/>
    </row>
    <row r="93" spans="1:13" s="85" customFormat="1" ht="31.5" customHeight="1" x14ac:dyDescent="0.2">
      <c r="A93" s="620" t="s">
        <v>435</v>
      </c>
      <c r="B93" s="620"/>
      <c r="C93" s="620"/>
      <c r="D93" s="620"/>
      <c r="E93" s="620"/>
      <c r="F93" s="620"/>
      <c r="G93" s="620"/>
      <c r="H93" s="620"/>
    </row>
    <row r="94" spans="1:13" ht="55.5" customHeight="1" x14ac:dyDescent="0.2">
      <c r="A94" s="47" t="s">
        <v>142</v>
      </c>
      <c r="B94" s="47" t="s">
        <v>293</v>
      </c>
      <c r="C94" s="47" t="s">
        <v>294</v>
      </c>
      <c r="D94" s="47" t="s">
        <v>143</v>
      </c>
      <c r="E94" s="47" t="s">
        <v>299</v>
      </c>
      <c r="F94" s="149" t="s">
        <v>298</v>
      </c>
      <c r="G94" s="47" t="s">
        <v>346</v>
      </c>
      <c r="H94" s="47" t="s">
        <v>296</v>
      </c>
    </row>
    <row r="95" spans="1:13" x14ac:dyDescent="0.2">
      <c r="A95" s="48"/>
      <c r="B95" s="48">
        <v>1</v>
      </c>
      <c r="C95" s="48">
        <v>2</v>
      </c>
      <c r="D95" s="48">
        <v>3</v>
      </c>
      <c r="E95" s="48">
        <v>4</v>
      </c>
      <c r="F95" s="150">
        <v>5</v>
      </c>
      <c r="G95" s="48">
        <v>6</v>
      </c>
      <c r="H95" s="48">
        <v>7</v>
      </c>
    </row>
    <row r="96" spans="1:13" ht="29.25" customHeight="1" x14ac:dyDescent="0.2">
      <c r="A96" s="49">
        <v>1</v>
      </c>
      <c r="B96" s="612" t="s">
        <v>101</v>
      </c>
      <c r="C96" s="50" t="s">
        <v>144</v>
      </c>
      <c r="D96" s="50" t="s">
        <v>144</v>
      </c>
      <c r="E96" s="50" t="s">
        <v>295</v>
      </c>
      <c r="F96" s="151">
        <f>'Прил.4_ф-6_ПЛАН налич.возм'!F97</f>
        <v>0.4</v>
      </c>
      <c r="G96" s="151">
        <v>0.47632600000000003</v>
      </c>
      <c r="H96" s="151">
        <f t="shared" ref="H96:H107" si="11">F96-G96</f>
        <v>-7.6326000000000005E-2</v>
      </c>
    </row>
    <row r="97" spans="1:8" ht="29.25" customHeight="1" x14ac:dyDescent="0.2">
      <c r="A97" s="49">
        <v>2</v>
      </c>
      <c r="B97" s="613"/>
      <c r="C97" s="50" t="s">
        <v>145</v>
      </c>
      <c r="D97" s="50" t="s">
        <v>145</v>
      </c>
      <c r="E97" s="50" t="s">
        <v>295</v>
      </c>
      <c r="F97" s="151">
        <f>'Прил.4_ф-6_ПЛАН налич.возм'!F98</f>
        <v>0.24</v>
      </c>
      <c r="G97" s="151">
        <v>0.180952</v>
      </c>
      <c r="H97" s="151">
        <f t="shared" si="11"/>
        <v>5.9047999999999989E-2</v>
      </c>
    </row>
    <row r="98" spans="1:8" ht="29.25" customHeight="1" x14ac:dyDescent="0.2">
      <c r="A98" s="49">
        <v>3</v>
      </c>
      <c r="B98" s="613"/>
      <c r="C98" s="50" t="s">
        <v>150</v>
      </c>
      <c r="D98" s="50" t="str">
        <f t="shared" ref="D98:D107" si="12">C98</f>
        <v>ООО "КРУГ"</v>
      </c>
      <c r="E98" s="50" t="s">
        <v>295</v>
      </c>
      <c r="F98" s="151">
        <f>'Прил.4_ф-6_ПЛАН налич.возм'!F99</f>
        <v>8.5000000000000006E-2</v>
      </c>
      <c r="G98" s="151">
        <v>2.7326E-2</v>
      </c>
      <c r="H98" s="151">
        <f t="shared" si="11"/>
        <v>5.7674000000000003E-2</v>
      </c>
    </row>
    <row r="99" spans="1:8" ht="29.25" customHeight="1" x14ac:dyDescent="0.2">
      <c r="A99" s="49">
        <v>4</v>
      </c>
      <c r="B99" s="613"/>
      <c r="C99" s="50" t="s">
        <v>149</v>
      </c>
      <c r="D99" s="50" t="str">
        <f t="shared" si="12"/>
        <v>ИП Первухин Л.В.</v>
      </c>
      <c r="E99" s="50" t="s">
        <v>295</v>
      </c>
      <c r="F99" s="151">
        <f>'Прил.4_ф-6_ПЛАН налич.возм'!F100</f>
        <v>3.0000000000000001E-3</v>
      </c>
      <c r="G99" s="151">
        <v>1.9040000000000001E-3</v>
      </c>
      <c r="H99" s="151">
        <f t="shared" si="11"/>
        <v>1.096E-3</v>
      </c>
    </row>
    <row r="100" spans="1:8" ht="29.25" customHeight="1" x14ac:dyDescent="0.2">
      <c r="A100" s="49">
        <v>5</v>
      </c>
      <c r="B100" s="613"/>
      <c r="C100" s="50" t="s">
        <v>146</v>
      </c>
      <c r="D100" s="50" t="str">
        <f t="shared" si="12"/>
        <v>АО "ТНН"</v>
      </c>
      <c r="E100" s="50" t="s">
        <v>295</v>
      </c>
      <c r="F100" s="151">
        <f>'Прил.4_ф-6_ПЛАН налич.возм'!F101</f>
        <v>0.02</v>
      </c>
      <c r="G100" s="151">
        <v>6.4549999999999998E-3</v>
      </c>
      <c r="H100" s="151">
        <f t="shared" si="11"/>
        <v>1.3545000000000001E-2</v>
      </c>
    </row>
    <row r="101" spans="1:8" ht="29.25" customHeight="1" x14ac:dyDescent="0.2">
      <c r="A101" s="49">
        <v>6</v>
      </c>
      <c r="B101" s="613"/>
      <c r="C101" s="50" t="s">
        <v>146</v>
      </c>
      <c r="D101" s="50" t="str">
        <f>C101</f>
        <v>АО "ТНН"</v>
      </c>
      <c r="E101" s="50" t="s">
        <v>295</v>
      </c>
      <c r="F101" s="151">
        <f>'Прил.4_ф-6_ПЛАН налич.возм'!F102</f>
        <v>0.01</v>
      </c>
      <c r="G101" s="151">
        <v>3.9810000000000002E-3</v>
      </c>
      <c r="H101" s="151">
        <f t="shared" si="11"/>
        <v>6.019E-3</v>
      </c>
    </row>
    <row r="102" spans="1:8" ht="29.25" customHeight="1" x14ac:dyDescent="0.2">
      <c r="A102" s="49">
        <v>7</v>
      </c>
      <c r="B102" s="613"/>
      <c r="C102" s="50" t="s">
        <v>147</v>
      </c>
      <c r="D102" s="50" t="str">
        <f t="shared" si="12"/>
        <v>АО "РЭД"</v>
      </c>
      <c r="E102" s="50" t="s">
        <v>295</v>
      </c>
      <c r="F102" s="151">
        <f>'Прил.4_ф-6_ПЛАН налич.возм'!F103</f>
        <v>0.1</v>
      </c>
      <c r="G102" s="151">
        <v>5.6508000000000003E-2</v>
      </c>
      <c r="H102" s="151">
        <f t="shared" si="11"/>
        <v>4.3492000000000003E-2</v>
      </c>
    </row>
    <row r="103" spans="1:8" ht="29.25" customHeight="1" x14ac:dyDescent="0.2">
      <c r="A103" s="49">
        <v>8</v>
      </c>
      <c r="B103" s="613"/>
      <c r="C103" s="50" t="s">
        <v>340</v>
      </c>
      <c r="D103" s="50" t="str">
        <f t="shared" si="12"/>
        <v>ООО "РАМА"</v>
      </c>
      <c r="E103" s="50" t="s">
        <v>295</v>
      </c>
      <c r="F103" s="151">
        <f>'Прил.4_ф-6_ПЛАН налич.возм'!F104</f>
        <v>1.72E-2</v>
      </c>
      <c r="G103" s="151">
        <v>2.6259999999999999E-3</v>
      </c>
      <c r="H103" s="151">
        <f t="shared" si="11"/>
        <v>1.4574E-2</v>
      </c>
    </row>
    <row r="104" spans="1:8" ht="30" customHeight="1" x14ac:dyDescent="0.2">
      <c r="A104" s="49">
        <v>9</v>
      </c>
      <c r="B104" s="613"/>
      <c r="C104" s="50" t="s">
        <v>389</v>
      </c>
      <c r="D104" s="50" t="str">
        <f t="shared" si="12"/>
        <v>ООО "Промсырье"</v>
      </c>
      <c r="E104" s="50" t="s">
        <v>295</v>
      </c>
      <c r="F104" s="151">
        <f>'Прил.4_ф-6_ПЛАН налич.возм'!F105</f>
        <v>7.0000000000000001E-3</v>
      </c>
      <c r="G104" s="151">
        <v>1.17E-3</v>
      </c>
      <c r="H104" s="151">
        <f t="shared" si="11"/>
        <v>5.8300000000000001E-3</v>
      </c>
    </row>
    <row r="105" spans="1:8" ht="30.75" customHeight="1" x14ac:dyDescent="0.2">
      <c r="A105" s="49">
        <v>10</v>
      </c>
      <c r="B105" s="613"/>
      <c r="C105" s="50" t="s">
        <v>417</v>
      </c>
      <c r="D105" s="50" t="s">
        <v>157</v>
      </c>
      <c r="E105" s="50" t="s">
        <v>295</v>
      </c>
      <c r="F105" s="151">
        <f>'Прил.4_ф-6_ПЛАН налич.возм'!F106</f>
        <v>0</v>
      </c>
      <c r="G105" s="151">
        <v>5.5269999999999998E-3</v>
      </c>
      <c r="H105" s="151">
        <f>F105-G105</f>
        <v>-5.5269999999999998E-3</v>
      </c>
    </row>
    <row r="106" spans="1:8" ht="29.25" customHeight="1" x14ac:dyDescent="0.2">
      <c r="A106" s="49">
        <v>11</v>
      </c>
      <c r="B106" s="613"/>
      <c r="C106" s="50" t="s">
        <v>154</v>
      </c>
      <c r="D106" s="50" t="str">
        <f t="shared" si="12"/>
        <v>ООО "Лизард"</v>
      </c>
      <c r="E106" s="50" t="s">
        <v>295</v>
      </c>
      <c r="F106" s="151">
        <f>'Прил.4_ф-6_ПЛАН налич.возм'!F107</f>
        <v>0</v>
      </c>
      <c r="G106" s="151">
        <v>0</v>
      </c>
      <c r="H106" s="151">
        <f t="shared" si="11"/>
        <v>0</v>
      </c>
    </row>
    <row r="107" spans="1:8" ht="54" customHeight="1" x14ac:dyDescent="0.2">
      <c r="A107" s="49">
        <v>12</v>
      </c>
      <c r="B107" s="614"/>
      <c r="C107" s="50" t="s">
        <v>155</v>
      </c>
      <c r="D107" s="50" t="str">
        <f t="shared" si="12"/>
        <v>ООО "Научно-производственный центр гидроавтоматики"</v>
      </c>
      <c r="E107" s="50" t="s">
        <v>295</v>
      </c>
      <c r="F107" s="151">
        <f>'Прил.4_ф-6_ПЛАН налич.возм'!F108</f>
        <v>0</v>
      </c>
      <c r="G107" s="151">
        <v>0</v>
      </c>
      <c r="H107" s="151">
        <f t="shared" si="11"/>
        <v>0</v>
      </c>
    </row>
    <row r="108" spans="1:8" ht="15.75" x14ac:dyDescent="0.25">
      <c r="A108" s="377"/>
      <c r="B108" s="377" t="s">
        <v>608</v>
      </c>
      <c r="C108" s="378"/>
      <c r="D108" s="378"/>
      <c r="E108" s="378"/>
      <c r="F108" s="51">
        <f>SUM(F96:F107)</f>
        <v>0.88219999999999998</v>
      </c>
      <c r="G108" s="51">
        <f t="shared" ref="G108:H108" si="13">SUM(G96:G107)</f>
        <v>0.76277499999999998</v>
      </c>
      <c r="H108" s="51">
        <f t="shared" si="13"/>
        <v>0.11942499999999999</v>
      </c>
    </row>
    <row r="109" spans="1:8" x14ac:dyDescent="0.3">
      <c r="H109" s="28" t="s">
        <v>120</v>
      </c>
    </row>
    <row r="110" spans="1:8" x14ac:dyDescent="0.3">
      <c r="H110" s="27" t="s">
        <v>601</v>
      </c>
    </row>
    <row r="111" spans="1:8" ht="12.75" customHeight="1" x14ac:dyDescent="0.3">
      <c r="H111" s="12" t="s">
        <v>148</v>
      </c>
    </row>
    <row r="113" spans="1:13" ht="20.25" x14ac:dyDescent="0.3">
      <c r="A113" s="619" t="s">
        <v>290</v>
      </c>
      <c r="B113" s="619"/>
      <c r="C113" s="619"/>
      <c r="D113" s="619"/>
      <c r="E113" s="619"/>
      <c r="F113" s="619"/>
      <c r="G113" s="619"/>
      <c r="H113" s="619"/>
    </row>
    <row r="114" spans="1:13" ht="20.25" x14ac:dyDescent="0.3">
      <c r="A114" s="87"/>
      <c r="B114" s="87"/>
      <c r="C114" s="88"/>
      <c r="D114" s="89" t="s">
        <v>291</v>
      </c>
      <c r="E114" s="83" t="s">
        <v>151</v>
      </c>
      <c r="F114" s="77"/>
      <c r="G114" s="87"/>
      <c r="H114" s="87"/>
    </row>
    <row r="115" spans="1:13" x14ac:dyDescent="0.3">
      <c r="A115" s="76"/>
      <c r="B115" s="76"/>
      <c r="C115" s="359"/>
      <c r="D115" s="359"/>
      <c r="E115" s="81" t="s">
        <v>11</v>
      </c>
      <c r="F115" s="77"/>
      <c r="G115" s="76"/>
      <c r="H115" s="76"/>
    </row>
    <row r="116" spans="1:13" x14ac:dyDescent="0.3">
      <c r="A116" s="76"/>
      <c r="B116" s="76"/>
      <c r="C116" s="359"/>
      <c r="D116" s="359"/>
      <c r="E116" s="55" t="s">
        <v>153</v>
      </c>
      <c r="F116" s="77"/>
      <c r="G116" s="76"/>
      <c r="H116" s="76"/>
    </row>
    <row r="117" spans="1:13" x14ac:dyDescent="0.3">
      <c r="A117" s="76"/>
      <c r="B117" s="76"/>
      <c r="C117" s="359"/>
      <c r="D117" s="55"/>
      <c r="E117" s="76"/>
      <c r="F117" s="77"/>
      <c r="G117" s="76"/>
      <c r="H117" s="76"/>
    </row>
    <row r="118" spans="1:13" ht="23.25" customHeight="1" x14ac:dyDescent="0.3">
      <c r="A118" s="76"/>
      <c r="B118" s="76"/>
      <c r="C118" s="359"/>
      <c r="D118" s="348" t="s">
        <v>306</v>
      </c>
      <c r="E118" s="86" t="s">
        <v>300</v>
      </c>
      <c r="F118" s="98" t="s">
        <v>431</v>
      </c>
      <c r="G118" s="76"/>
      <c r="H118" s="76"/>
    </row>
    <row r="119" spans="1:13" x14ac:dyDescent="0.3">
      <c r="B119" s="79"/>
      <c r="D119" s="79"/>
      <c r="E119" s="79"/>
      <c r="F119" s="98"/>
      <c r="G119" s="79"/>
      <c r="I119" s="79"/>
      <c r="J119" s="79"/>
      <c r="K119" s="80"/>
      <c r="L119" s="80"/>
      <c r="M119" s="80"/>
    </row>
    <row r="120" spans="1:13" s="85" customFormat="1" ht="33.75" customHeight="1" x14ac:dyDescent="0.2">
      <c r="A120" s="620" t="s">
        <v>436</v>
      </c>
      <c r="B120" s="620"/>
      <c r="C120" s="620"/>
      <c r="D120" s="620"/>
      <c r="E120" s="620"/>
      <c r="F120" s="620"/>
      <c r="G120" s="620"/>
      <c r="H120" s="620"/>
    </row>
    <row r="121" spans="1:13" ht="55.5" customHeight="1" x14ac:dyDescent="0.2">
      <c r="A121" s="47" t="s">
        <v>142</v>
      </c>
      <c r="B121" s="47" t="s">
        <v>293</v>
      </c>
      <c r="C121" s="47" t="s">
        <v>294</v>
      </c>
      <c r="D121" s="47" t="s">
        <v>143</v>
      </c>
      <c r="E121" s="47" t="s">
        <v>299</v>
      </c>
      <c r="F121" s="149" t="s">
        <v>298</v>
      </c>
      <c r="G121" s="47" t="s">
        <v>346</v>
      </c>
      <c r="H121" s="47" t="s">
        <v>296</v>
      </c>
    </row>
    <row r="122" spans="1:13" x14ac:dyDescent="0.2">
      <c r="A122" s="48"/>
      <c r="B122" s="48">
        <v>1</v>
      </c>
      <c r="C122" s="48">
        <v>2</v>
      </c>
      <c r="D122" s="48">
        <v>3</v>
      </c>
      <c r="E122" s="48">
        <v>4</v>
      </c>
      <c r="F122" s="150">
        <v>5</v>
      </c>
      <c r="G122" s="48">
        <v>6</v>
      </c>
      <c r="H122" s="48">
        <v>7</v>
      </c>
    </row>
    <row r="123" spans="1:13" ht="30.75" customHeight="1" x14ac:dyDescent="0.2">
      <c r="A123" s="49">
        <v>1</v>
      </c>
      <c r="B123" s="612" t="s">
        <v>101</v>
      </c>
      <c r="C123" s="50" t="s">
        <v>144</v>
      </c>
      <c r="D123" s="50" t="s">
        <v>144</v>
      </c>
      <c r="E123" s="50" t="s">
        <v>295</v>
      </c>
      <c r="F123" s="151">
        <f>'Прил.4_ф-6_ПЛАН налич.возм'!F124</f>
        <v>0.3</v>
      </c>
      <c r="G123" s="151">
        <v>0.48893799999999998</v>
      </c>
      <c r="H123" s="151">
        <f t="shared" ref="H123:H134" si="14">F123-G123</f>
        <v>-0.18893799999999999</v>
      </c>
    </row>
    <row r="124" spans="1:13" ht="30.75" customHeight="1" x14ac:dyDescent="0.2">
      <c r="A124" s="49">
        <v>2</v>
      </c>
      <c r="B124" s="613"/>
      <c r="C124" s="50" t="s">
        <v>145</v>
      </c>
      <c r="D124" s="50" t="s">
        <v>145</v>
      </c>
      <c r="E124" s="50" t="s">
        <v>295</v>
      </c>
      <c r="F124" s="151">
        <f>'Прил.4_ф-6_ПЛАН налич.возм'!F125</f>
        <v>0.23</v>
      </c>
      <c r="G124" s="151">
        <v>8.8097999999999996E-2</v>
      </c>
      <c r="H124" s="151">
        <f t="shared" si="14"/>
        <v>0.14190200000000003</v>
      </c>
    </row>
    <row r="125" spans="1:13" ht="30.75" customHeight="1" x14ac:dyDescent="0.2">
      <c r="A125" s="49">
        <v>3</v>
      </c>
      <c r="B125" s="613"/>
      <c r="C125" s="50" t="s">
        <v>150</v>
      </c>
      <c r="D125" s="50" t="str">
        <f t="shared" ref="D125:D134" si="15">C125</f>
        <v>ООО "КРУГ"</v>
      </c>
      <c r="E125" s="50" t="s">
        <v>295</v>
      </c>
      <c r="F125" s="151">
        <f>'Прил.4_ф-6_ПЛАН налич.возм'!F126</f>
        <v>0.09</v>
      </c>
      <c r="G125" s="151">
        <v>1.4779E-2</v>
      </c>
      <c r="H125" s="151">
        <f t="shared" si="14"/>
        <v>7.5220999999999996E-2</v>
      </c>
    </row>
    <row r="126" spans="1:13" ht="30.75" customHeight="1" x14ac:dyDescent="0.2">
      <c r="A126" s="49">
        <v>4</v>
      </c>
      <c r="B126" s="613"/>
      <c r="C126" s="50" t="s">
        <v>149</v>
      </c>
      <c r="D126" s="50" t="str">
        <f t="shared" si="15"/>
        <v>ИП Первухин Л.В.</v>
      </c>
      <c r="E126" s="50" t="s">
        <v>295</v>
      </c>
      <c r="F126" s="151">
        <f>'Прил.4_ф-6_ПЛАН налич.возм'!F127</f>
        <v>1E-4</v>
      </c>
      <c r="G126" s="151">
        <v>0</v>
      </c>
      <c r="H126" s="151">
        <f t="shared" si="14"/>
        <v>1E-4</v>
      </c>
    </row>
    <row r="127" spans="1:13" ht="30.75" customHeight="1" x14ac:dyDescent="0.2">
      <c r="A127" s="49">
        <v>5</v>
      </c>
      <c r="B127" s="613"/>
      <c r="C127" s="50" t="s">
        <v>146</v>
      </c>
      <c r="D127" s="50" t="str">
        <f t="shared" si="15"/>
        <v>АО "ТНН"</v>
      </c>
      <c r="E127" s="50" t="s">
        <v>295</v>
      </c>
      <c r="F127" s="151">
        <f>'Прил.4_ф-6_ПЛАН налич.возм'!F128</f>
        <v>5.0000000000000001E-3</v>
      </c>
      <c r="G127" s="151">
        <v>1.485E-3</v>
      </c>
      <c r="H127" s="151">
        <f t="shared" si="14"/>
        <v>3.5149999999999999E-3</v>
      </c>
    </row>
    <row r="128" spans="1:13" ht="30.75" customHeight="1" x14ac:dyDescent="0.2">
      <c r="A128" s="49">
        <v>6</v>
      </c>
      <c r="B128" s="613"/>
      <c r="C128" s="50" t="s">
        <v>146</v>
      </c>
      <c r="D128" s="50" t="str">
        <f>C128</f>
        <v>АО "ТНН"</v>
      </c>
      <c r="E128" s="50" t="s">
        <v>295</v>
      </c>
      <c r="F128" s="151">
        <f>'Прил.4_ф-6_ПЛАН налич.возм'!F129</f>
        <v>5.0000000000000001E-3</v>
      </c>
      <c r="G128" s="151"/>
      <c r="H128" s="151">
        <f t="shared" si="14"/>
        <v>5.0000000000000001E-3</v>
      </c>
    </row>
    <row r="129" spans="1:8" ht="30.75" customHeight="1" x14ac:dyDescent="0.2">
      <c r="A129" s="49">
        <v>7</v>
      </c>
      <c r="B129" s="613"/>
      <c r="C129" s="50" t="s">
        <v>147</v>
      </c>
      <c r="D129" s="50" t="str">
        <f t="shared" si="15"/>
        <v>АО "РЭД"</v>
      </c>
      <c r="E129" s="50" t="s">
        <v>295</v>
      </c>
      <c r="F129" s="151">
        <f>'Прил.4_ф-6_ПЛАН налич.возм'!F130</f>
        <v>0.04</v>
      </c>
      <c r="G129" s="151">
        <v>6.2100000000000002E-3</v>
      </c>
      <c r="H129" s="151">
        <f t="shared" si="14"/>
        <v>3.3790000000000001E-2</v>
      </c>
    </row>
    <row r="130" spans="1:8" ht="30.75" customHeight="1" x14ac:dyDescent="0.2">
      <c r="A130" s="49">
        <v>8</v>
      </c>
      <c r="B130" s="613"/>
      <c r="C130" s="50" t="s">
        <v>340</v>
      </c>
      <c r="D130" s="50" t="str">
        <f t="shared" si="15"/>
        <v>ООО "РАМА"</v>
      </c>
      <c r="E130" s="50" t="s">
        <v>295</v>
      </c>
      <c r="F130" s="151">
        <f>'Прил.4_ф-6_ПЛАН налич.возм'!F131</f>
        <v>8.2000000000000007E-3</v>
      </c>
      <c r="G130" s="151">
        <v>0</v>
      </c>
      <c r="H130" s="151">
        <f t="shared" si="14"/>
        <v>8.2000000000000007E-3</v>
      </c>
    </row>
    <row r="131" spans="1:8" ht="30" customHeight="1" x14ac:dyDescent="0.2">
      <c r="A131" s="49">
        <v>9</v>
      </c>
      <c r="B131" s="613"/>
      <c r="C131" s="50" t="s">
        <v>389</v>
      </c>
      <c r="D131" s="50" t="str">
        <f t="shared" si="15"/>
        <v>ООО "Промсырье"</v>
      </c>
      <c r="E131" s="50" t="s">
        <v>295</v>
      </c>
      <c r="F131" s="151">
        <f>'Прил.4_ф-6_ПЛАН налич.возм'!F132</f>
        <v>8.0000000000000002E-3</v>
      </c>
      <c r="G131" s="151">
        <v>4.5199999999999998E-4</v>
      </c>
      <c r="H131" s="151">
        <f t="shared" si="14"/>
        <v>7.548E-3</v>
      </c>
    </row>
    <row r="132" spans="1:8" ht="30.75" customHeight="1" x14ac:dyDescent="0.2">
      <c r="A132" s="49">
        <v>10</v>
      </c>
      <c r="B132" s="613"/>
      <c r="C132" s="50" t="s">
        <v>417</v>
      </c>
      <c r="D132" s="50" t="str">
        <f>C132</f>
        <v>ИП Климцова А.В.</v>
      </c>
      <c r="E132" s="50" t="s">
        <v>295</v>
      </c>
      <c r="F132" s="151">
        <f>'Прил.4_ф-6_ПЛАН налич.возм'!F133</f>
        <v>0</v>
      </c>
      <c r="G132" s="151">
        <v>1.8600000000000001E-3</v>
      </c>
      <c r="H132" s="151">
        <f>F132-G132</f>
        <v>-1.8600000000000001E-3</v>
      </c>
    </row>
    <row r="133" spans="1:8" ht="30.75" customHeight="1" x14ac:dyDescent="0.2">
      <c r="A133" s="49">
        <v>11</v>
      </c>
      <c r="B133" s="613"/>
      <c r="C133" s="50" t="s">
        <v>154</v>
      </c>
      <c r="D133" s="50" t="str">
        <f t="shared" si="15"/>
        <v>ООО "Лизард"</v>
      </c>
      <c r="E133" s="50" t="s">
        <v>295</v>
      </c>
      <c r="F133" s="151">
        <f>'Прил.4_ф-6_ПЛАН налич.возм'!F134</f>
        <v>0</v>
      </c>
      <c r="G133" s="151">
        <v>0</v>
      </c>
      <c r="H133" s="151">
        <f t="shared" si="14"/>
        <v>0</v>
      </c>
    </row>
    <row r="134" spans="1:8" ht="57.75" customHeight="1" x14ac:dyDescent="0.2">
      <c r="A134" s="49">
        <v>12</v>
      </c>
      <c r="B134" s="614"/>
      <c r="C134" s="50" t="s">
        <v>155</v>
      </c>
      <c r="D134" s="50" t="str">
        <f t="shared" si="15"/>
        <v>ООО "Научно-производственный центр гидроавтоматики"</v>
      </c>
      <c r="E134" s="50" t="s">
        <v>295</v>
      </c>
      <c r="F134" s="151">
        <f>'Прил.4_ф-6_ПЛАН налич.возм'!F135</f>
        <v>0</v>
      </c>
      <c r="G134" s="151">
        <v>0</v>
      </c>
      <c r="H134" s="151">
        <f t="shared" si="14"/>
        <v>0</v>
      </c>
    </row>
    <row r="135" spans="1:8" ht="15.75" x14ac:dyDescent="0.25">
      <c r="A135" s="377"/>
      <c r="B135" s="377" t="s">
        <v>608</v>
      </c>
      <c r="C135" s="378"/>
      <c r="D135" s="378"/>
      <c r="E135" s="378"/>
      <c r="F135" s="51">
        <f>SUM(F123:F134)</f>
        <v>0.68630000000000002</v>
      </c>
      <c r="G135" s="51">
        <f t="shared" ref="G135:H135" si="16">SUM(G123:G134)</f>
        <v>0.60182199999999997</v>
      </c>
      <c r="H135" s="51">
        <f t="shared" si="16"/>
        <v>8.4478000000000025E-2</v>
      </c>
    </row>
    <row r="136" spans="1:8" x14ac:dyDescent="0.3">
      <c r="H136" s="28" t="s">
        <v>120</v>
      </c>
    </row>
    <row r="137" spans="1:8" x14ac:dyDescent="0.3">
      <c r="H137" s="27" t="s">
        <v>601</v>
      </c>
    </row>
    <row r="138" spans="1:8" ht="12.75" customHeight="1" x14ac:dyDescent="0.3">
      <c r="H138" s="12" t="s">
        <v>148</v>
      </c>
    </row>
    <row r="140" spans="1:8" ht="20.25" x14ac:dyDescent="0.3">
      <c r="A140" s="619" t="s">
        <v>290</v>
      </c>
      <c r="B140" s="619"/>
      <c r="C140" s="619"/>
      <c r="D140" s="619"/>
      <c r="E140" s="619"/>
      <c r="F140" s="619"/>
      <c r="G140" s="619"/>
      <c r="H140" s="619"/>
    </row>
    <row r="141" spans="1:8" ht="20.25" x14ac:dyDescent="0.3">
      <c r="A141" s="87"/>
      <c r="B141" s="87"/>
      <c r="C141" s="88"/>
      <c r="D141" s="89" t="s">
        <v>291</v>
      </c>
      <c r="E141" s="83" t="s">
        <v>151</v>
      </c>
      <c r="F141" s="77"/>
      <c r="G141" s="87"/>
      <c r="H141" s="87"/>
    </row>
    <row r="142" spans="1:8" x14ac:dyDescent="0.3">
      <c r="A142" s="76"/>
      <c r="B142" s="76"/>
      <c r="C142" s="359"/>
      <c r="D142" s="359"/>
      <c r="E142" s="81" t="s">
        <v>11</v>
      </c>
      <c r="F142" s="77"/>
      <c r="G142" s="76"/>
      <c r="H142" s="76"/>
    </row>
    <row r="143" spans="1:8" x14ac:dyDescent="0.3">
      <c r="A143" s="76"/>
      <c r="B143" s="76"/>
      <c r="C143" s="359"/>
      <c r="D143" s="359"/>
      <c r="E143" s="55" t="s">
        <v>153</v>
      </c>
      <c r="F143" s="77"/>
      <c r="G143" s="76"/>
      <c r="H143" s="76"/>
    </row>
    <row r="144" spans="1:8" x14ac:dyDescent="0.3">
      <c r="A144" s="76"/>
      <c r="B144" s="76"/>
      <c r="C144" s="359"/>
      <c r="D144" s="55"/>
      <c r="E144" s="76"/>
      <c r="F144" s="77"/>
      <c r="G144" s="76"/>
      <c r="H144" s="76"/>
    </row>
    <row r="145" spans="1:13" x14ac:dyDescent="0.3">
      <c r="A145" s="76"/>
      <c r="B145" s="76"/>
      <c r="C145" s="359"/>
      <c r="D145" s="348" t="s">
        <v>306</v>
      </c>
      <c r="E145" s="86" t="s">
        <v>292</v>
      </c>
      <c r="F145" s="98" t="s">
        <v>431</v>
      </c>
      <c r="G145" s="76"/>
      <c r="H145" s="76"/>
    </row>
    <row r="146" spans="1:13" x14ac:dyDescent="0.3">
      <c r="B146" s="79"/>
      <c r="D146" s="79"/>
      <c r="E146" s="79"/>
      <c r="F146" s="98"/>
      <c r="G146" s="79"/>
      <c r="I146" s="79"/>
      <c r="J146" s="79"/>
      <c r="K146" s="80"/>
      <c r="L146" s="80"/>
      <c r="M146" s="80"/>
    </row>
    <row r="147" spans="1:13" s="85" customFormat="1" ht="37.5" customHeight="1" x14ac:dyDescent="0.2">
      <c r="A147" s="620" t="s">
        <v>437</v>
      </c>
      <c r="B147" s="620"/>
      <c r="C147" s="620"/>
      <c r="D147" s="620"/>
      <c r="E147" s="620"/>
      <c r="F147" s="620"/>
      <c r="G147" s="620"/>
      <c r="H147" s="620"/>
    </row>
    <row r="148" spans="1:13" ht="64.5" customHeight="1" x14ac:dyDescent="0.2">
      <c r="A148" s="47" t="s">
        <v>142</v>
      </c>
      <c r="B148" s="47" t="s">
        <v>293</v>
      </c>
      <c r="C148" s="47" t="s">
        <v>294</v>
      </c>
      <c r="D148" s="47" t="s">
        <v>143</v>
      </c>
      <c r="E148" s="47" t="s">
        <v>299</v>
      </c>
      <c r="F148" s="149" t="s">
        <v>298</v>
      </c>
      <c r="G148" s="47" t="s">
        <v>297</v>
      </c>
      <c r="H148" s="47" t="s">
        <v>296</v>
      </c>
    </row>
    <row r="149" spans="1:13" x14ac:dyDescent="0.2">
      <c r="A149" s="48"/>
      <c r="B149" s="48">
        <v>1</v>
      </c>
      <c r="C149" s="48">
        <v>2</v>
      </c>
      <c r="D149" s="48">
        <v>3</v>
      </c>
      <c r="E149" s="48">
        <v>4</v>
      </c>
      <c r="F149" s="150">
        <v>5</v>
      </c>
      <c r="G149" s="48">
        <v>6</v>
      </c>
      <c r="H149" s="48">
        <v>7</v>
      </c>
    </row>
    <row r="150" spans="1:13" ht="30" customHeight="1" x14ac:dyDescent="0.2">
      <c r="A150" s="49">
        <v>1</v>
      </c>
      <c r="B150" s="612" t="s">
        <v>101</v>
      </c>
      <c r="C150" s="50" t="s">
        <v>144</v>
      </c>
      <c r="D150" s="50" t="s">
        <v>144</v>
      </c>
      <c r="E150" s="50" t="s">
        <v>295</v>
      </c>
      <c r="F150" s="151">
        <v>0.5</v>
      </c>
      <c r="G150" s="151">
        <v>0.41841600000000001</v>
      </c>
      <c r="H150" s="151">
        <f t="shared" ref="H150:H161" si="17">F150-G150</f>
        <v>8.158399999999999E-2</v>
      </c>
    </row>
    <row r="151" spans="1:13" ht="30" customHeight="1" x14ac:dyDescent="0.2">
      <c r="A151" s="49">
        <v>2</v>
      </c>
      <c r="B151" s="613"/>
      <c r="C151" s="50" t="s">
        <v>145</v>
      </c>
      <c r="D151" s="50" t="s">
        <v>145</v>
      </c>
      <c r="E151" s="50" t="s">
        <v>295</v>
      </c>
      <c r="F151" s="151">
        <v>0.19</v>
      </c>
      <c r="G151" s="151">
        <v>0.13433600000000001</v>
      </c>
      <c r="H151" s="151">
        <f t="shared" si="17"/>
        <v>5.5663999999999991E-2</v>
      </c>
    </row>
    <row r="152" spans="1:13" ht="30" customHeight="1" x14ac:dyDescent="0.2">
      <c r="A152" s="49">
        <v>3</v>
      </c>
      <c r="B152" s="613"/>
      <c r="C152" s="50" t="s">
        <v>150</v>
      </c>
      <c r="D152" s="50" t="str">
        <f t="shared" ref="D152:D161" si="18">C152</f>
        <v>ООО "КРУГ"</v>
      </c>
      <c r="E152" s="50" t="s">
        <v>295</v>
      </c>
      <c r="F152" s="151">
        <v>8.5000000000000006E-2</v>
      </c>
      <c r="G152" s="151">
        <v>4.5180000000000003E-3</v>
      </c>
      <c r="H152" s="151">
        <f t="shared" si="17"/>
        <v>8.0482000000000012E-2</v>
      </c>
    </row>
    <row r="153" spans="1:13" ht="30" customHeight="1" x14ac:dyDescent="0.2">
      <c r="A153" s="49">
        <v>4</v>
      </c>
      <c r="B153" s="613"/>
      <c r="C153" s="50" t="s">
        <v>149</v>
      </c>
      <c r="D153" s="50" t="str">
        <f t="shared" si="18"/>
        <v>ИП Первухин Л.В.</v>
      </c>
      <c r="E153" s="50" t="s">
        <v>295</v>
      </c>
      <c r="F153" s="151">
        <v>1E-3</v>
      </c>
      <c r="G153" s="151">
        <v>1.8699999999999999E-4</v>
      </c>
      <c r="H153" s="151">
        <f t="shared" si="17"/>
        <v>8.1300000000000003E-4</v>
      </c>
    </row>
    <row r="154" spans="1:13" ht="30" customHeight="1" x14ac:dyDescent="0.2">
      <c r="A154" s="49">
        <v>5</v>
      </c>
      <c r="B154" s="613"/>
      <c r="C154" s="50" t="s">
        <v>146</v>
      </c>
      <c r="D154" s="50" t="str">
        <f t="shared" si="18"/>
        <v>АО "ТНН"</v>
      </c>
      <c r="E154" s="50" t="s">
        <v>295</v>
      </c>
      <c r="F154" s="151">
        <f>'Прил.4_ф-6_ПЛАН налич.возм'!F155</f>
        <v>2E-3</v>
      </c>
      <c r="G154" s="621">
        <v>9.0700000000000004E-4</v>
      </c>
      <c r="H154" s="621">
        <f t="shared" si="17"/>
        <v>1.093E-3</v>
      </c>
    </row>
    <row r="155" spans="1:13" ht="30" customHeight="1" x14ac:dyDescent="0.2">
      <c r="A155" s="49">
        <v>6</v>
      </c>
      <c r="B155" s="613"/>
      <c r="C155" s="50" t="s">
        <v>146</v>
      </c>
      <c r="D155" s="50" t="str">
        <f>C155</f>
        <v>АО "ТНН"</v>
      </c>
      <c r="E155" s="50" t="s">
        <v>295</v>
      </c>
      <c r="F155" s="151">
        <f>'Прил.4_ф-6_ПЛАН налич.возм'!F156</f>
        <v>0</v>
      </c>
      <c r="G155" s="622"/>
      <c r="H155" s="622"/>
    </row>
    <row r="156" spans="1:13" ht="30" customHeight="1" x14ac:dyDescent="0.2">
      <c r="A156" s="49">
        <v>7</v>
      </c>
      <c r="B156" s="613"/>
      <c r="C156" s="50" t="s">
        <v>147</v>
      </c>
      <c r="D156" s="50" t="str">
        <f t="shared" si="18"/>
        <v>АО "РЭД"</v>
      </c>
      <c r="E156" s="50" t="s">
        <v>295</v>
      </c>
      <c r="F156" s="151">
        <v>0.03</v>
      </c>
      <c r="G156" s="151">
        <v>4.7730000000000003E-3</v>
      </c>
      <c r="H156" s="151">
        <f t="shared" si="17"/>
        <v>2.5226999999999999E-2</v>
      </c>
    </row>
    <row r="157" spans="1:13" ht="30" customHeight="1" x14ac:dyDescent="0.2">
      <c r="A157" s="49">
        <v>8</v>
      </c>
      <c r="B157" s="613"/>
      <c r="C157" s="50" t="s">
        <v>340</v>
      </c>
      <c r="D157" s="50" t="str">
        <f t="shared" si="18"/>
        <v>ООО "РАМА"</v>
      </c>
      <c r="E157" s="50" t="s">
        <v>295</v>
      </c>
      <c r="F157" s="151">
        <f>'Прил.4_ф-6_ПЛАН налич.возм'!F158</f>
        <v>7.1999999999999998E-3</v>
      </c>
      <c r="G157" s="151">
        <v>0</v>
      </c>
      <c r="H157" s="151">
        <f t="shared" si="17"/>
        <v>7.1999999999999998E-3</v>
      </c>
    </row>
    <row r="158" spans="1:13" ht="30" customHeight="1" x14ac:dyDescent="0.2">
      <c r="A158" s="49">
        <v>9</v>
      </c>
      <c r="B158" s="613"/>
      <c r="C158" s="50" t="s">
        <v>389</v>
      </c>
      <c r="D158" s="50" t="str">
        <f t="shared" si="18"/>
        <v>ООО "Промсырье"</v>
      </c>
      <c r="E158" s="50" t="s">
        <v>295</v>
      </c>
      <c r="F158" s="151">
        <f>'Прил.4_ф-6_ПЛАН налич.возм'!F159</f>
        <v>8.0000000000000002E-3</v>
      </c>
      <c r="G158" s="151">
        <v>2.4000000000000001E-4</v>
      </c>
      <c r="H158" s="151">
        <f t="shared" si="17"/>
        <v>7.7600000000000004E-3</v>
      </c>
    </row>
    <row r="159" spans="1:13" ht="30" customHeight="1" x14ac:dyDescent="0.2">
      <c r="A159" s="49">
        <v>10</v>
      </c>
      <c r="B159" s="613"/>
      <c r="C159" s="50" t="s">
        <v>417</v>
      </c>
      <c r="D159" s="50" t="str">
        <f t="shared" si="18"/>
        <v>ИП Климцова А.В.</v>
      </c>
      <c r="E159" s="50" t="s">
        <v>295</v>
      </c>
      <c r="F159" s="151">
        <f>'Прил.4_ф-6_ПЛАН налич.возм'!F160</f>
        <v>0</v>
      </c>
      <c r="G159" s="151">
        <v>1.8580000000000001E-3</v>
      </c>
      <c r="H159" s="151">
        <f t="shared" si="17"/>
        <v>-1.8580000000000001E-3</v>
      </c>
    </row>
    <row r="160" spans="1:13" ht="30" customHeight="1" x14ac:dyDescent="0.2">
      <c r="A160" s="49">
        <v>11</v>
      </c>
      <c r="B160" s="613"/>
      <c r="C160" s="50" t="s">
        <v>154</v>
      </c>
      <c r="D160" s="50" t="str">
        <f t="shared" si="18"/>
        <v>ООО "Лизард"</v>
      </c>
      <c r="E160" s="50" t="s">
        <v>295</v>
      </c>
      <c r="F160" s="151">
        <f>'Прил.4_ф-6_ПЛАН налич.возм'!F161</f>
        <v>0</v>
      </c>
      <c r="G160" s="151">
        <v>0</v>
      </c>
      <c r="H160" s="151">
        <f t="shared" si="17"/>
        <v>0</v>
      </c>
    </row>
    <row r="161" spans="1:13" ht="61.5" customHeight="1" x14ac:dyDescent="0.2">
      <c r="A161" s="49">
        <v>12</v>
      </c>
      <c r="B161" s="614"/>
      <c r="C161" s="50" t="s">
        <v>155</v>
      </c>
      <c r="D161" s="50" t="str">
        <f t="shared" si="18"/>
        <v>ООО "Научно-производственный центр гидроавтоматики"</v>
      </c>
      <c r="E161" s="50" t="s">
        <v>295</v>
      </c>
      <c r="F161" s="151">
        <f>'Прил.4_ф-6_ПЛАН налич.возм'!F162</f>
        <v>0</v>
      </c>
      <c r="G161" s="151">
        <v>0</v>
      </c>
      <c r="H161" s="151">
        <f t="shared" si="17"/>
        <v>0</v>
      </c>
    </row>
    <row r="162" spans="1:13" ht="15.75" x14ac:dyDescent="0.25">
      <c r="A162" s="377"/>
      <c r="B162" s="377" t="s">
        <v>608</v>
      </c>
      <c r="C162" s="378"/>
      <c r="D162" s="378"/>
      <c r="E162" s="378"/>
      <c r="F162" s="51">
        <f>SUM(F150:F161)</f>
        <v>0.82319999999999993</v>
      </c>
      <c r="G162" s="51">
        <f t="shared" ref="G162:H162" si="19">SUM(G150:G161)</f>
        <v>0.56523500000000015</v>
      </c>
      <c r="H162" s="51">
        <f t="shared" si="19"/>
        <v>0.25796499999999994</v>
      </c>
    </row>
    <row r="163" spans="1:13" x14ac:dyDescent="0.3">
      <c r="H163" s="28" t="s">
        <v>120</v>
      </c>
      <c r="I163" s="46"/>
      <c r="J163" s="46"/>
    </row>
    <row r="164" spans="1:13" x14ac:dyDescent="0.3">
      <c r="H164" s="27" t="s">
        <v>601</v>
      </c>
    </row>
    <row r="165" spans="1:13" ht="12.75" customHeight="1" x14ac:dyDescent="0.3">
      <c r="H165" s="12" t="s">
        <v>148</v>
      </c>
    </row>
    <row r="167" spans="1:13" ht="20.25" x14ac:dyDescent="0.3">
      <c r="A167" s="619" t="s">
        <v>290</v>
      </c>
      <c r="B167" s="619"/>
      <c r="C167" s="619"/>
      <c r="D167" s="619"/>
      <c r="E167" s="619"/>
      <c r="F167" s="619"/>
      <c r="G167" s="619"/>
      <c r="H167" s="619"/>
    </row>
    <row r="168" spans="1:13" ht="20.25" x14ac:dyDescent="0.3">
      <c r="A168" s="87"/>
      <c r="B168" s="87"/>
      <c r="C168" s="88"/>
      <c r="D168" s="89" t="s">
        <v>291</v>
      </c>
      <c r="E168" s="83" t="s">
        <v>151</v>
      </c>
      <c r="F168" s="77"/>
      <c r="G168" s="87"/>
      <c r="H168" s="87"/>
    </row>
    <row r="169" spans="1:13" x14ac:dyDescent="0.3">
      <c r="A169" s="76"/>
      <c r="B169" s="76"/>
      <c r="C169" s="359"/>
      <c r="D169" s="359"/>
      <c r="E169" s="81" t="s">
        <v>11</v>
      </c>
      <c r="F169" s="77"/>
      <c r="G169" s="76"/>
      <c r="H169" s="76"/>
    </row>
    <row r="170" spans="1:13" x14ac:dyDescent="0.3">
      <c r="A170" s="76"/>
      <c r="B170" s="76"/>
      <c r="C170" s="359"/>
      <c r="D170" s="359"/>
      <c r="E170" s="55" t="s">
        <v>153</v>
      </c>
      <c r="F170" s="77"/>
      <c r="G170" s="76"/>
      <c r="H170" s="76"/>
    </row>
    <row r="171" spans="1:13" x14ac:dyDescent="0.3">
      <c r="A171" s="76"/>
      <c r="B171" s="76"/>
      <c r="C171" s="359"/>
      <c r="D171" s="55"/>
      <c r="E171" s="76"/>
      <c r="F171" s="77"/>
      <c r="G171" s="76"/>
      <c r="H171" s="76"/>
    </row>
    <row r="172" spans="1:13" x14ac:dyDescent="0.3">
      <c r="A172" s="76"/>
      <c r="B172" s="76"/>
      <c r="C172" s="359"/>
      <c r="D172" s="348" t="s">
        <v>306</v>
      </c>
      <c r="E172" s="86" t="s">
        <v>336</v>
      </c>
      <c r="F172" s="98" t="s">
        <v>444</v>
      </c>
      <c r="G172" s="76"/>
      <c r="H172" s="76"/>
    </row>
    <row r="173" spans="1:13" x14ac:dyDescent="0.3">
      <c r="B173" s="79"/>
      <c r="D173" s="79"/>
      <c r="E173" s="79"/>
      <c r="F173" s="98"/>
      <c r="G173" s="79"/>
      <c r="I173" s="79"/>
      <c r="J173" s="79"/>
      <c r="K173" s="80"/>
      <c r="L173" s="80"/>
      <c r="M173" s="80"/>
    </row>
    <row r="174" spans="1:13" s="85" customFormat="1" ht="37.5" customHeight="1" x14ac:dyDescent="0.2">
      <c r="A174" s="620" t="s">
        <v>438</v>
      </c>
      <c r="B174" s="620"/>
      <c r="C174" s="620"/>
      <c r="D174" s="620"/>
      <c r="E174" s="620"/>
      <c r="F174" s="620"/>
      <c r="G174" s="620"/>
      <c r="H174" s="620"/>
    </row>
    <row r="175" spans="1:13" ht="75" customHeight="1" x14ac:dyDescent="0.2">
      <c r="A175" s="47" t="s">
        <v>142</v>
      </c>
      <c r="B175" s="47" t="s">
        <v>293</v>
      </c>
      <c r="C175" s="47" t="s">
        <v>294</v>
      </c>
      <c r="D175" s="47" t="s">
        <v>143</v>
      </c>
      <c r="E175" s="47" t="s">
        <v>299</v>
      </c>
      <c r="F175" s="149" t="s">
        <v>298</v>
      </c>
      <c r="G175" s="47" t="s">
        <v>297</v>
      </c>
      <c r="H175" s="47" t="s">
        <v>296</v>
      </c>
    </row>
    <row r="176" spans="1:13" x14ac:dyDescent="0.2">
      <c r="A176" s="48"/>
      <c r="B176" s="48">
        <v>1</v>
      </c>
      <c r="C176" s="48">
        <v>2</v>
      </c>
      <c r="D176" s="48">
        <v>3</v>
      </c>
      <c r="E176" s="48">
        <v>4</v>
      </c>
      <c r="F176" s="150">
        <v>5</v>
      </c>
      <c r="G176" s="48">
        <v>6</v>
      </c>
      <c r="H176" s="48">
        <v>7</v>
      </c>
    </row>
    <row r="177" spans="1:8" ht="30" customHeight="1" x14ac:dyDescent="0.2">
      <c r="A177" s="49">
        <v>1</v>
      </c>
      <c r="B177" s="612" t="s">
        <v>341</v>
      </c>
      <c r="C177" s="50" t="s">
        <v>144</v>
      </c>
      <c r="D177" s="50" t="s">
        <v>144</v>
      </c>
      <c r="E177" s="50" t="s">
        <v>295</v>
      </c>
      <c r="F177" s="151">
        <f>'Прил.4_ф-6_ПЛАН налич.возм'!F178</f>
        <v>0.3</v>
      </c>
      <c r="G177" s="151">
        <v>0.419485</v>
      </c>
      <c r="H177" s="151">
        <f>F177-G177</f>
        <v>-0.11948500000000001</v>
      </c>
    </row>
    <row r="178" spans="1:8" ht="30" customHeight="1" x14ac:dyDescent="0.2">
      <c r="A178" s="49">
        <v>2</v>
      </c>
      <c r="B178" s="613"/>
      <c r="C178" s="50" t="s">
        <v>145</v>
      </c>
      <c r="D178" s="50" t="s">
        <v>145</v>
      </c>
      <c r="E178" s="50" t="s">
        <v>295</v>
      </c>
      <c r="F178" s="151">
        <f>'Прил.4_ф-6_ПЛАН налич.возм'!F179</f>
        <v>0.21</v>
      </c>
      <c r="G178" s="151">
        <v>0.12025</v>
      </c>
      <c r="H178" s="151">
        <f>F178-G178</f>
        <v>8.9749999999999996E-2</v>
      </c>
    </row>
    <row r="179" spans="1:8" ht="30" customHeight="1" x14ac:dyDescent="0.2">
      <c r="A179" s="49">
        <v>3</v>
      </c>
      <c r="B179" s="613"/>
      <c r="C179" s="50" t="s">
        <v>150</v>
      </c>
      <c r="D179" s="50" t="str">
        <f t="shared" ref="D179:D188" si="20">C179</f>
        <v>ООО "КРУГ"</v>
      </c>
      <c r="E179" s="50" t="s">
        <v>295</v>
      </c>
      <c r="F179" s="151">
        <f>'Прил.4_ф-6_ПЛАН налич.возм'!F180</f>
        <v>8.5000000000000006E-2</v>
      </c>
      <c r="G179" s="151">
        <v>8.2389999999999998E-3</v>
      </c>
      <c r="H179" s="151">
        <f>F179-G179</f>
        <v>7.676100000000001E-2</v>
      </c>
    </row>
    <row r="180" spans="1:8" ht="30" customHeight="1" x14ac:dyDescent="0.2">
      <c r="A180" s="49">
        <v>4</v>
      </c>
      <c r="B180" s="613"/>
      <c r="C180" s="50" t="s">
        <v>149</v>
      </c>
      <c r="D180" s="50" t="str">
        <f t="shared" si="20"/>
        <v>ИП Первухин Л.В.</v>
      </c>
      <c r="E180" s="50" t="s">
        <v>295</v>
      </c>
      <c r="F180" s="151">
        <f>'Прил.4_ф-6_ПЛАН налич.возм'!F181</f>
        <v>1E-4</v>
      </c>
      <c r="G180" s="151">
        <v>3.3000000000000003E-5</v>
      </c>
      <c r="H180" s="151">
        <f>F180-G180</f>
        <v>6.7000000000000002E-5</v>
      </c>
    </row>
    <row r="181" spans="1:8" ht="30" customHeight="1" x14ac:dyDescent="0.2">
      <c r="A181" s="49">
        <v>5</v>
      </c>
      <c r="B181" s="613"/>
      <c r="C181" s="50" t="s">
        <v>146</v>
      </c>
      <c r="D181" s="50" t="str">
        <f t="shared" si="20"/>
        <v>АО "ТНН"</v>
      </c>
      <c r="E181" s="50" t="s">
        <v>295</v>
      </c>
      <c r="F181" s="151">
        <f>'Прил.4_ф-6_ПЛАН налич.возм'!F182</f>
        <v>2E-3</v>
      </c>
      <c r="G181" s="621">
        <v>4.7199999999999998E-4</v>
      </c>
      <c r="H181" s="621">
        <f>F181-G181</f>
        <v>1.5280000000000001E-3</v>
      </c>
    </row>
    <row r="182" spans="1:8" ht="30" customHeight="1" x14ac:dyDescent="0.2">
      <c r="A182" s="49">
        <v>6</v>
      </c>
      <c r="B182" s="613"/>
      <c r="C182" s="50" t="s">
        <v>146</v>
      </c>
      <c r="D182" s="50" t="str">
        <f>C182</f>
        <v>АО "ТНН"</v>
      </c>
      <c r="E182" s="50" t="s">
        <v>295</v>
      </c>
      <c r="F182" s="151">
        <f>'Прил.4_ф-6_ПЛАН налич.возм'!F183</f>
        <v>0</v>
      </c>
      <c r="G182" s="622"/>
      <c r="H182" s="622"/>
    </row>
    <row r="183" spans="1:8" ht="30" customHeight="1" x14ac:dyDescent="0.2">
      <c r="A183" s="49">
        <v>7</v>
      </c>
      <c r="B183" s="613"/>
      <c r="C183" s="50" t="s">
        <v>147</v>
      </c>
      <c r="D183" s="50" t="str">
        <f t="shared" si="20"/>
        <v>АО "РЭД"</v>
      </c>
      <c r="E183" s="50" t="s">
        <v>295</v>
      </c>
      <c r="F183" s="151">
        <f>'Прил.4_ф-6_ПЛАН налич.возм'!F184</f>
        <v>0.03</v>
      </c>
      <c r="G183" s="151">
        <v>6.0460000000000002E-3</v>
      </c>
      <c r="H183" s="151">
        <f t="shared" ref="H183:H188" si="21">F183-G183</f>
        <v>2.3954E-2</v>
      </c>
    </row>
    <row r="184" spans="1:8" ht="30" customHeight="1" x14ac:dyDescent="0.2">
      <c r="A184" s="49">
        <v>8</v>
      </c>
      <c r="B184" s="613"/>
      <c r="C184" s="50" t="s">
        <v>340</v>
      </c>
      <c r="D184" s="50" t="str">
        <f t="shared" si="20"/>
        <v>ООО "РАМА"</v>
      </c>
      <c r="E184" s="50" t="s">
        <v>295</v>
      </c>
      <c r="F184" s="151">
        <f>'Прил.4_ф-6_ПЛАН налич.возм'!F185</f>
        <v>7.1999999999999998E-3</v>
      </c>
      <c r="G184" s="151">
        <v>0</v>
      </c>
      <c r="H184" s="151">
        <f t="shared" si="21"/>
        <v>7.1999999999999998E-3</v>
      </c>
    </row>
    <row r="185" spans="1:8" ht="30" customHeight="1" x14ac:dyDescent="0.2">
      <c r="A185" s="49">
        <v>9</v>
      </c>
      <c r="B185" s="613"/>
      <c r="C185" s="50" t="s">
        <v>389</v>
      </c>
      <c r="D185" s="50" t="str">
        <f t="shared" si="20"/>
        <v>ООО "Промсырье"</v>
      </c>
      <c r="E185" s="50" t="s">
        <v>295</v>
      </c>
      <c r="F185" s="151">
        <f>'Прил.4_ф-6_ПЛАН налич.возм'!F186</f>
        <v>8.0000000000000002E-3</v>
      </c>
      <c r="G185" s="151">
        <v>1.9100000000000001E-4</v>
      </c>
      <c r="H185" s="151">
        <f t="shared" si="21"/>
        <v>7.809E-3</v>
      </c>
    </row>
    <row r="186" spans="1:8" ht="30" customHeight="1" x14ac:dyDescent="0.2">
      <c r="A186" s="49">
        <v>10</v>
      </c>
      <c r="B186" s="613"/>
      <c r="C186" s="50" t="s">
        <v>417</v>
      </c>
      <c r="D186" s="50" t="str">
        <f t="shared" si="20"/>
        <v>ИП Климцова А.В.</v>
      </c>
      <c r="E186" s="50" t="s">
        <v>295</v>
      </c>
      <c r="F186" s="151">
        <f>'Прил.4_ф-6_ПЛАН налич.возм'!F187</f>
        <v>0</v>
      </c>
      <c r="G186" s="151">
        <v>1.565E-3</v>
      </c>
      <c r="H186" s="151">
        <f t="shared" si="21"/>
        <v>-1.565E-3</v>
      </c>
    </row>
    <row r="187" spans="1:8" ht="30" customHeight="1" x14ac:dyDescent="0.2">
      <c r="A187" s="49">
        <v>11</v>
      </c>
      <c r="B187" s="613"/>
      <c r="C187" s="50" t="s">
        <v>154</v>
      </c>
      <c r="D187" s="50" t="str">
        <f t="shared" si="20"/>
        <v>ООО "Лизард"</v>
      </c>
      <c r="E187" s="50" t="s">
        <v>295</v>
      </c>
      <c r="F187" s="151">
        <f>'Прил.4_ф-6_ПЛАН налич.возм'!F188</f>
        <v>0</v>
      </c>
      <c r="G187" s="151">
        <v>0</v>
      </c>
      <c r="H187" s="151">
        <f t="shared" si="21"/>
        <v>0</v>
      </c>
    </row>
    <row r="188" spans="1:8" ht="54" customHeight="1" x14ac:dyDescent="0.2">
      <c r="A188" s="49">
        <v>12</v>
      </c>
      <c r="B188" s="614"/>
      <c r="C188" s="50" t="s">
        <v>155</v>
      </c>
      <c r="D188" s="50" t="str">
        <f t="shared" si="20"/>
        <v>ООО "Научно-производственный центр гидроавтоматики"</v>
      </c>
      <c r="E188" s="50" t="s">
        <v>295</v>
      </c>
      <c r="F188" s="151">
        <f>'Прил.4_ф-6_ПЛАН налич.возм'!F189</f>
        <v>0</v>
      </c>
      <c r="G188" s="151">
        <v>0</v>
      </c>
      <c r="H188" s="151">
        <f t="shared" si="21"/>
        <v>0</v>
      </c>
    </row>
    <row r="189" spans="1:8" ht="15.75" x14ac:dyDescent="0.25">
      <c r="A189" s="377"/>
      <c r="B189" s="377" t="s">
        <v>608</v>
      </c>
      <c r="C189" s="378"/>
      <c r="D189" s="378"/>
      <c r="E189" s="378"/>
      <c r="F189" s="51">
        <f>SUM(F177:F188)</f>
        <v>0.64229999999999998</v>
      </c>
      <c r="G189" s="51">
        <f t="shared" ref="G189:H189" si="22">SUM(G177:G188)</f>
        <v>0.55628100000000003</v>
      </c>
      <c r="H189" s="51">
        <f t="shared" si="22"/>
        <v>8.6018999999999998E-2</v>
      </c>
    </row>
    <row r="190" spans="1:8" x14ac:dyDescent="0.3">
      <c r="H190" s="28" t="s">
        <v>120</v>
      </c>
    </row>
    <row r="191" spans="1:8" x14ac:dyDescent="0.3">
      <c r="H191" s="27" t="s">
        <v>601</v>
      </c>
    </row>
    <row r="192" spans="1:8" ht="12.75" customHeight="1" x14ac:dyDescent="0.3">
      <c r="H192" s="12" t="s">
        <v>148</v>
      </c>
    </row>
    <row r="194" spans="1:13" ht="20.25" x14ac:dyDescent="0.3">
      <c r="A194" s="619" t="s">
        <v>290</v>
      </c>
      <c r="B194" s="619"/>
      <c r="C194" s="619"/>
      <c r="D194" s="619"/>
      <c r="E194" s="619"/>
      <c r="F194" s="619"/>
      <c r="G194" s="619"/>
      <c r="H194" s="619"/>
    </row>
    <row r="195" spans="1:13" ht="20.25" x14ac:dyDescent="0.3">
      <c r="A195" s="87"/>
      <c r="B195" s="87"/>
      <c r="C195" s="88"/>
      <c r="D195" s="89" t="s">
        <v>291</v>
      </c>
      <c r="E195" s="83" t="s">
        <v>151</v>
      </c>
      <c r="F195" s="77"/>
      <c r="G195" s="87"/>
      <c r="H195" s="87"/>
    </row>
    <row r="196" spans="1:13" x14ac:dyDescent="0.3">
      <c r="A196" s="76"/>
      <c r="B196" s="76"/>
      <c r="C196" s="359"/>
      <c r="D196" s="359"/>
      <c r="E196" s="81" t="s">
        <v>11</v>
      </c>
      <c r="F196" s="77"/>
      <c r="G196" s="76"/>
      <c r="H196" s="76"/>
    </row>
    <row r="197" spans="1:13" x14ac:dyDescent="0.3">
      <c r="A197" s="76"/>
      <c r="B197" s="76"/>
      <c r="C197" s="359"/>
      <c r="D197" s="359"/>
      <c r="E197" s="55" t="s">
        <v>153</v>
      </c>
      <c r="F197" s="77"/>
      <c r="G197" s="76"/>
      <c r="H197" s="76"/>
    </row>
    <row r="198" spans="1:13" x14ac:dyDescent="0.3">
      <c r="A198" s="76"/>
      <c r="B198" s="76"/>
      <c r="C198" s="359"/>
      <c r="D198" s="55"/>
      <c r="E198" s="76"/>
      <c r="F198" s="77"/>
      <c r="G198" s="76"/>
      <c r="H198" s="76"/>
    </row>
    <row r="199" spans="1:13" x14ac:dyDescent="0.3">
      <c r="A199" s="76"/>
      <c r="B199" s="76"/>
      <c r="C199" s="359"/>
      <c r="D199" s="348" t="s">
        <v>306</v>
      </c>
      <c r="E199" s="86" t="s">
        <v>339</v>
      </c>
      <c r="F199" s="98" t="s">
        <v>431</v>
      </c>
      <c r="G199" s="76"/>
      <c r="H199" s="76"/>
    </row>
    <row r="200" spans="1:13" x14ac:dyDescent="0.3">
      <c r="B200" s="79"/>
      <c r="D200" s="79"/>
      <c r="E200" s="79"/>
      <c r="F200" s="98"/>
      <c r="G200" s="79"/>
      <c r="I200" s="79"/>
      <c r="J200" s="79"/>
      <c r="K200" s="80"/>
      <c r="L200" s="80"/>
      <c r="M200" s="80"/>
    </row>
    <row r="201" spans="1:13" s="85" customFormat="1" ht="37.5" customHeight="1" x14ac:dyDescent="0.2">
      <c r="A201" s="620" t="s">
        <v>439</v>
      </c>
      <c r="B201" s="620"/>
      <c r="C201" s="620"/>
      <c r="D201" s="620"/>
      <c r="E201" s="620"/>
      <c r="F201" s="620"/>
      <c r="G201" s="620"/>
      <c r="H201" s="620"/>
    </row>
    <row r="202" spans="1:13" ht="81.75" customHeight="1" x14ac:dyDescent="0.2">
      <c r="A202" s="47" t="s">
        <v>142</v>
      </c>
      <c r="B202" s="47" t="s">
        <v>293</v>
      </c>
      <c r="C202" s="47" t="s">
        <v>294</v>
      </c>
      <c r="D202" s="47" t="s">
        <v>143</v>
      </c>
      <c r="E202" s="47" t="s">
        <v>299</v>
      </c>
      <c r="F202" s="149" t="s">
        <v>298</v>
      </c>
      <c r="G202" s="47" t="s">
        <v>297</v>
      </c>
      <c r="H202" s="47" t="s">
        <v>296</v>
      </c>
    </row>
    <row r="203" spans="1:13" x14ac:dyDescent="0.2">
      <c r="A203" s="48"/>
      <c r="B203" s="48">
        <v>1</v>
      </c>
      <c r="C203" s="48">
        <v>2</v>
      </c>
      <c r="D203" s="48">
        <v>3</v>
      </c>
      <c r="E203" s="48">
        <v>4</v>
      </c>
      <c r="F203" s="150">
        <v>5</v>
      </c>
      <c r="G203" s="48">
        <v>6</v>
      </c>
      <c r="H203" s="48">
        <v>7</v>
      </c>
    </row>
    <row r="204" spans="1:13" ht="30" customHeight="1" x14ac:dyDescent="0.2">
      <c r="A204" s="49">
        <v>1</v>
      </c>
      <c r="B204" s="612" t="s">
        <v>341</v>
      </c>
      <c r="C204" s="50" t="s">
        <v>144</v>
      </c>
      <c r="D204" s="50" t="s">
        <v>144</v>
      </c>
      <c r="E204" s="50" t="s">
        <v>295</v>
      </c>
      <c r="F204" s="151">
        <f>'Прил.4_ф-6_ПЛАН налич.возм'!F205</f>
        <v>0.3</v>
      </c>
      <c r="G204" s="51">
        <v>0.46967500000000001</v>
      </c>
      <c r="H204" s="51">
        <f>F204-G204</f>
        <v>-0.16967500000000002</v>
      </c>
    </row>
    <row r="205" spans="1:13" ht="30" customHeight="1" x14ac:dyDescent="0.2">
      <c r="A205" s="49">
        <v>2</v>
      </c>
      <c r="B205" s="613"/>
      <c r="C205" s="50" t="s">
        <v>145</v>
      </c>
      <c r="D205" s="50" t="s">
        <v>145</v>
      </c>
      <c r="E205" s="50" t="s">
        <v>295</v>
      </c>
      <c r="F205" s="151">
        <f>'Прил.4_ф-6_ПЛАН налич.возм'!F206</f>
        <v>0.21</v>
      </c>
      <c r="G205" s="51">
        <v>0.127581</v>
      </c>
      <c r="H205" s="51">
        <f t="shared" ref="H205:H215" si="23">F205-G205</f>
        <v>8.2418999999999992E-2</v>
      </c>
    </row>
    <row r="206" spans="1:13" ht="30" customHeight="1" x14ac:dyDescent="0.2">
      <c r="A206" s="49">
        <v>3</v>
      </c>
      <c r="B206" s="613"/>
      <c r="C206" s="50" t="s">
        <v>150</v>
      </c>
      <c r="D206" s="50" t="str">
        <f t="shared" ref="D206:D214" si="24">C206</f>
        <v>ООО "КРУГ"</v>
      </c>
      <c r="E206" s="50" t="s">
        <v>295</v>
      </c>
      <c r="F206" s="151">
        <f>'Прил.4_ф-6_ПЛАН налич.возм'!F207</f>
        <v>8.5000000000000006E-2</v>
      </c>
      <c r="G206" s="51">
        <v>1.1972E-2</v>
      </c>
      <c r="H206" s="51">
        <f t="shared" si="23"/>
        <v>7.302800000000001E-2</v>
      </c>
    </row>
    <row r="207" spans="1:13" ht="30" customHeight="1" x14ac:dyDescent="0.2">
      <c r="A207" s="49">
        <v>4</v>
      </c>
      <c r="B207" s="613"/>
      <c r="C207" s="50" t="s">
        <v>149</v>
      </c>
      <c r="D207" s="50" t="str">
        <f t="shared" si="24"/>
        <v>ИП Первухин Л.В.</v>
      </c>
      <c r="E207" s="50" t="s">
        <v>295</v>
      </c>
      <c r="F207" s="151">
        <f>'Прил.4_ф-6_ПЛАН налич.возм'!F208</f>
        <v>1E-4</v>
      </c>
      <c r="G207" s="51">
        <v>6.0999999999999999E-5</v>
      </c>
      <c r="H207" s="51">
        <f t="shared" si="23"/>
        <v>3.9000000000000006E-5</v>
      </c>
    </row>
    <row r="208" spans="1:13" ht="30" customHeight="1" x14ac:dyDescent="0.2">
      <c r="A208" s="49">
        <v>5</v>
      </c>
      <c r="B208" s="613"/>
      <c r="C208" s="50" t="s">
        <v>146</v>
      </c>
      <c r="D208" s="50" t="str">
        <f t="shared" si="24"/>
        <v>АО "ТНН"</v>
      </c>
      <c r="E208" s="50" t="s">
        <v>295</v>
      </c>
      <c r="F208" s="151">
        <f>'Прил.4_ф-6_ПЛАН налич.возм'!F209</f>
        <v>2E-3</v>
      </c>
      <c r="G208" s="617">
        <v>5.8100000000000003E-4</v>
      </c>
      <c r="H208" s="617">
        <f t="shared" si="23"/>
        <v>1.4190000000000001E-3</v>
      </c>
    </row>
    <row r="209" spans="1:8" ht="30" customHeight="1" x14ac:dyDescent="0.2">
      <c r="A209" s="49"/>
      <c r="B209" s="613"/>
      <c r="C209" s="50" t="s">
        <v>146</v>
      </c>
      <c r="D209" s="50" t="str">
        <f>C209</f>
        <v>АО "ТНН"</v>
      </c>
      <c r="E209" s="50" t="s">
        <v>295</v>
      </c>
      <c r="F209" s="151">
        <f>'Прил.4_ф-6_ПЛАН налич.возм'!F210</f>
        <v>0</v>
      </c>
      <c r="G209" s="618"/>
      <c r="H209" s="618"/>
    </row>
    <row r="210" spans="1:8" ht="30" customHeight="1" x14ac:dyDescent="0.2">
      <c r="A210" s="49">
        <v>6</v>
      </c>
      <c r="B210" s="613"/>
      <c r="C210" s="50" t="s">
        <v>147</v>
      </c>
      <c r="D210" s="50" t="str">
        <f t="shared" si="24"/>
        <v>АО "РЭД"</v>
      </c>
      <c r="E210" s="50" t="s">
        <v>295</v>
      </c>
      <c r="F210" s="151">
        <f>'Прил.4_ф-6_ПЛАН налич.возм'!F211</f>
        <v>0.03</v>
      </c>
      <c r="G210" s="51">
        <v>5.1190000000000003E-3</v>
      </c>
      <c r="H210" s="51">
        <f t="shared" si="23"/>
        <v>2.4881E-2</v>
      </c>
    </row>
    <row r="211" spans="1:8" ht="30" customHeight="1" x14ac:dyDescent="0.2">
      <c r="A211" s="49">
        <v>7</v>
      </c>
      <c r="B211" s="613"/>
      <c r="C211" s="50" t="s">
        <v>340</v>
      </c>
      <c r="D211" s="50" t="str">
        <f t="shared" si="24"/>
        <v>ООО "РАМА"</v>
      </c>
      <c r="E211" s="50" t="s">
        <v>295</v>
      </c>
      <c r="F211" s="151">
        <f>'Прил.4_ф-6_ПЛАН налич.возм'!F212</f>
        <v>7.1999999999999998E-3</v>
      </c>
      <c r="G211" s="51">
        <v>2.2599999999999999E-4</v>
      </c>
      <c r="H211" s="51">
        <f t="shared" si="23"/>
        <v>6.9740000000000002E-3</v>
      </c>
    </row>
    <row r="212" spans="1:8" ht="30" customHeight="1" x14ac:dyDescent="0.2">
      <c r="A212" s="49">
        <v>8</v>
      </c>
      <c r="B212" s="613"/>
      <c r="C212" s="50" t="s">
        <v>389</v>
      </c>
      <c r="D212" s="50" t="str">
        <f t="shared" si="24"/>
        <v>ООО "Промсырье"</v>
      </c>
      <c r="E212" s="50" t="s">
        <v>295</v>
      </c>
      <c r="F212" s="151">
        <f>'Прил.4_ф-6_ПЛАН налич.возм'!F213</f>
        <v>8.0000000000000002E-3</v>
      </c>
      <c r="G212" s="51">
        <v>0</v>
      </c>
      <c r="H212" s="51">
        <f t="shared" si="23"/>
        <v>8.0000000000000002E-3</v>
      </c>
    </row>
    <row r="213" spans="1:8" ht="30" customHeight="1" x14ac:dyDescent="0.2">
      <c r="A213" s="49"/>
      <c r="B213" s="613"/>
      <c r="C213" s="50" t="s">
        <v>417</v>
      </c>
      <c r="D213" s="50" t="str">
        <f t="shared" si="24"/>
        <v>ИП Климцова А.В.</v>
      </c>
      <c r="E213" s="50" t="s">
        <v>295</v>
      </c>
      <c r="F213" s="151">
        <f>'Прил.4_ф-6_ПЛАН налич.возм'!F214</f>
        <v>0</v>
      </c>
      <c r="G213" s="51">
        <v>1.26E-4</v>
      </c>
      <c r="H213" s="51">
        <f>F213-G213</f>
        <v>-1.26E-4</v>
      </c>
    </row>
    <row r="214" spans="1:8" ht="30" customHeight="1" x14ac:dyDescent="0.2">
      <c r="A214" s="49">
        <v>9</v>
      </c>
      <c r="B214" s="613"/>
      <c r="C214" s="50" t="s">
        <v>154</v>
      </c>
      <c r="D214" s="50" t="str">
        <f t="shared" si="24"/>
        <v>ООО "Лизард"</v>
      </c>
      <c r="E214" s="50" t="s">
        <v>295</v>
      </c>
      <c r="F214" s="151">
        <f>'Прил.4_ф-6_ПЛАН налич.возм'!F215</f>
        <v>0</v>
      </c>
      <c r="G214" s="51">
        <v>0</v>
      </c>
      <c r="H214" s="51">
        <f t="shared" si="23"/>
        <v>0</v>
      </c>
    </row>
    <row r="215" spans="1:8" ht="56.25" customHeight="1" x14ac:dyDescent="0.2">
      <c r="A215" s="49">
        <v>10</v>
      </c>
      <c r="B215" s="614"/>
      <c r="C215" s="50" t="s">
        <v>155</v>
      </c>
      <c r="D215" s="50" t="str">
        <f>C215</f>
        <v>ООО "Научно-производственный центр гидроавтоматики"</v>
      </c>
      <c r="E215" s="50" t="s">
        <v>295</v>
      </c>
      <c r="F215" s="151">
        <f>'Прил.4_ф-6_ПЛАН налич.возм'!F216</f>
        <v>0</v>
      </c>
      <c r="G215" s="51">
        <v>0</v>
      </c>
      <c r="H215" s="51">
        <f t="shared" si="23"/>
        <v>0</v>
      </c>
    </row>
    <row r="216" spans="1:8" ht="15.75" x14ac:dyDescent="0.25">
      <c r="A216" s="377"/>
      <c r="B216" s="377" t="s">
        <v>608</v>
      </c>
      <c r="C216" s="378"/>
      <c r="D216" s="378"/>
      <c r="E216" s="378"/>
      <c r="F216" s="51">
        <f>SUM(F204:F215)</f>
        <v>0.64229999999999998</v>
      </c>
      <c r="G216" s="51">
        <f t="shared" ref="G216:H216" si="25">SUM(G204:G215)</f>
        <v>0.61534099999999992</v>
      </c>
      <c r="H216" s="51">
        <f t="shared" si="25"/>
        <v>2.6958999999999983E-2</v>
      </c>
    </row>
    <row r="217" spans="1:8" x14ac:dyDescent="0.3">
      <c r="H217" s="28" t="s">
        <v>120</v>
      </c>
    </row>
    <row r="218" spans="1:8" x14ac:dyDescent="0.3">
      <c r="H218" s="27" t="s">
        <v>601</v>
      </c>
    </row>
    <row r="219" spans="1:8" ht="12.75" customHeight="1" x14ac:dyDescent="0.3">
      <c r="H219" s="12" t="s">
        <v>148</v>
      </c>
    </row>
    <row r="221" spans="1:8" ht="20.25" x14ac:dyDescent="0.3">
      <c r="A221" s="619" t="s">
        <v>290</v>
      </c>
      <c r="B221" s="619"/>
      <c r="C221" s="619"/>
      <c r="D221" s="619"/>
      <c r="E221" s="619"/>
      <c r="F221" s="619"/>
      <c r="G221" s="619"/>
      <c r="H221" s="619"/>
    </row>
    <row r="222" spans="1:8" ht="20.25" x14ac:dyDescent="0.3">
      <c r="A222" s="87"/>
      <c r="B222" s="87"/>
      <c r="C222" s="88"/>
      <c r="D222" s="89" t="s">
        <v>291</v>
      </c>
      <c r="E222" s="83" t="s">
        <v>151</v>
      </c>
      <c r="F222" s="77"/>
      <c r="G222" s="87"/>
      <c r="H222" s="87"/>
    </row>
    <row r="223" spans="1:8" x14ac:dyDescent="0.3">
      <c r="A223" s="76"/>
      <c r="B223" s="76"/>
      <c r="C223" s="359"/>
      <c r="D223" s="359"/>
      <c r="E223" s="81" t="s">
        <v>11</v>
      </c>
      <c r="F223" s="77"/>
      <c r="G223" s="76"/>
      <c r="H223" s="76"/>
    </row>
    <row r="224" spans="1:8" x14ac:dyDescent="0.3">
      <c r="A224" s="76"/>
      <c r="B224" s="76"/>
      <c r="C224" s="359"/>
      <c r="D224" s="359"/>
      <c r="E224" s="55" t="s">
        <v>153</v>
      </c>
      <c r="F224" s="77"/>
      <c r="G224" s="76"/>
      <c r="H224" s="76"/>
    </row>
    <row r="225" spans="1:13" x14ac:dyDescent="0.3">
      <c r="A225" s="76"/>
      <c r="B225" s="76"/>
      <c r="C225" s="359"/>
      <c r="D225" s="55"/>
      <c r="E225" s="76"/>
      <c r="F225" s="77"/>
      <c r="G225" s="76"/>
      <c r="H225" s="76"/>
    </row>
    <row r="226" spans="1:13" x14ac:dyDescent="0.3">
      <c r="A226" s="76"/>
      <c r="B226" s="76"/>
      <c r="C226" s="359"/>
      <c r="D226" s="348" t="s">
        <v>306</v>
      </c>
      <c r="E226" s="86" t="s">
        <v>342</v>
      </c>
      <c r="F226" s="98" t="s">
        <v>431</v>
      </c>
      <c r="G226" s="76"/>
      <c r="H226" s="76"/>
    </row>
    <row r="227" spans="1:13" x14ac:dyDescent="0.3">
      <c r="B227" s="79"/>
      <c r="D227" s="79"/>
      <c r="E227" s="79"/>
      <c r="F227" s="98"/>
      <c r="G227" s="79"/>
      <c r="I227" s="79"/>
      <c r="J227" s="79"/>
      <c r="K227" s="80"/>
      <c r="L227" s="80"/>
      <c r="M227" s="80"/>
    </row>
    <row r="228" spans="1:13" s="85" customFormat="1" ht="24.75" customHeight="1" x14ac:dyDescent="0.2">
      <c r="A228" s="620" t="s">
        <v>445</v>
      </c>
      <c r="B228" s="620"/>
      <c r="C228" s="620"/>
      <c r="D228" s="620"/>
      <c r="E228" s="620"/>
      <c r="F228" s="620"/>
      <c r="G228" s="620"/>
      <c r="H228" s="620"/>
    </row>
    <row r="229" spans="1:13" ht="64.5" customHeight="1" x14ac:dyDescent="0.2">
      <c r="A229" s="47" t="s">
        <v>142</v>
      </c>
      <c r="B229" s="47" t="s">
        <v>293</v>
      </c>
      <c r="C229" s="47" t="s">
        <v>294</v>
      </c>
      <c r="D229" s="47" t="s">
        <v>143</v>
      </c>
      <c r="E229" s="47" t="s">
        <v>299</v>
      </c>
      <c r="F229" s="149" t="s">
        <v>298</v>
      </c>
      <c r="G229" s="47" t="s">
        <v>297</v>
      </c>
      <c r="H229" s="47" t="s">
        <v>296</v>
      </c>
    </row>
    <row r="230" spans="1:13" x14ac:dyDescent="0.2">
      <c r="A230" s="48"/>
      <c r="B230" s="48">
        <v>1</v>
      </c>
      <c r="C230" s="48">
        <v>2</v>
      </c>
      <c r="D230" s="48">
        <v>3</v>
      </c>
      <c r="E230" s="48">
        <v>4</v>
      </c>
      <c r="F230" s="150">
        <v>5</v>
      </c>
      <c r="G230" s="48">
        <v>6</v>
      </c>
      <c r="H230" s="48">
        <v>7</v>
      </c>
    </row>
    <row r="231" spans="1:13" ht="30" customHeight="1" x14ac:dyDescent="0.2">
      <c r="A231" s="49">
        <v>1</v>
      </c>
      <c r="B231" s="612" t="s">
        <v>341</v>
      </c>
      <c r="C231" s="50" t="s">
        <v>144</v>
      </c>
      <c r="D231" s="50" t="s">
        <v>144</v>
      </c>
      <c r="E231" s="50" t="s">
        <v>295</v>
      </c>
      <c r="F231" s="151">
        <f>'Прил.4_ф-6_ПЛАН налич.возм'!F232</f>
        <v>0.3</v>
      </c>
      <c r="G231" s="51">
        <v>0.48389700000000002</v>
      </c>
      <c r="H231" s="51">
        <f>F231-G231</f>
        <v>-0.18389700000000003</v>
      </c>
    </row>
    <row r="232" spans="1:13" ht="30" customHeight="1" x14ac:dyDescent="0.2">
      <c r="A232" s="49">
        <v>2</v>
      </c>
      <c r="B232" s="613"/>
      <c r="C232" s="50" t="s">
        <v>145</v>
      </c>
      <c r="D232" s="50" t="s">
        <v>145</v>
      </c>
      <c r="E232" s="50" t="s">
        <v>295</v>
      </c>
      <c r="F232" s="151">
        <f>'Прил.4_ф-6_ПЛАН налич.возм'!F233</f>
        <v>0.22</v>
      </c>
      <c r="G232" s="51">
        <v>0.12486800000000001</v>
      </c>
      <c r="H232" s="51">
        <f t="shared" ref="H232:H242" si="26">F232-G232</f>
        <v>9.5131999999999994E-2</v>
      </c>
    </row>
    <row r="233" spans="1:13" ht="30" customHeight="1" x14ac:dyDescent="0.2">
      <c r="A233" s="49">
        <v>3</v>
      </c>
      <c r="B233" s="613"/>
      <c r="C233" s="50" t="s">
        <v>150</v>
      </c>
      <c r="D233" s="50" t="str">
        <f t="shared" ref="D233:D242" si="27">C233</f>
        <v>ООО "КРУГ"</v>
      </c>
      <c r="E233" s="50" t="s">
        <v>295</v>
      </c>
      <c r="F233" s="151">
        <f>'Прил.4_ф-6_ПЛАН налич.возм'!F234</f>
        <v>8.5000000000000006E-2</v>
      </c>
      <c r="G233" s="51">
        <v>1.5618999999999999E-2</v>
      </c>
      <c r="H233" s="51">
        <f t="shared" si="26"/>
        <v>6.9381000000000012E-2</v>
      </c>
    </row>
    <row r="234" spans="1:13" ht="30" customHeight="1" x14ac:dyDescent="0.2">
      <c r="A234" s="49">
        <v>4</v>
      </c>
      <c r="B234" s="613"/>
      <c r="C234" s="50" t="s">
        <v>149</v>
      </c>
      <c r="D234" s="50" t="str">
        <f t="shared" si="27"/>
        <v>ИП Первухин Л.В.</v>
      </c>
      <c r="E234" s="50" t="s">
        <v>295</v>
      </c>
      <c r="F234" s="151">
        <f>'Прил.4_ф-6_ПЛАН налич.возм'!F235</f>
        <v>1.5E-3</v>
      </c>
      <c r="G234" s="51">
        <v>0</v>
      </c>
      <c r="H234" s="51">
        <f t="shared" si="26"/>
        <v>1.5E-3</v>
      </c>
    </row>
    <row r="235" spans="1:13" ht="30" customHeight="1" x14ac:dyDescent="0.2">
      <c r="A235" s="49">
        <v>5</v>
      </c>
      <c r="B235" s="613"/>
      <c r="C235" s="50" t="s">
        <v>146</v>
      </c>
      <c r="D235" s="50" t="str">
        <f t="shared" si="27"/>
        <v>АО "ТНН"</v>
      </c>
      <c r="E235" s="50" t="s">
        <v>295</v>
      </c>
      <c r="F235" s="151">
        <f>'Прил.4_ф-6_ПЛАН налич.возм'!F236</f>
        <v>5.0000000000000001E-3</v>
      </c>
      <c r="G235" s="617">
        <v>1.8730000000000001E-3</v>
      </c>
      <c r="H235" s="617">
        <f t="shared" si="26"/>
        <v>3.127E-3</v>
      </c>
    </row>
    <row r="236" spans="1:13" ht="30" customHeight="1" x14ac:dyDescent="0.2">
      <c r="A236" s="49">
        <v>6</v>
      </c>
      <c r="B236" s="613"/>
      <c r="C236" s="50" t="s">
        <v>146</v>
      </c>
      <c r="D236" s="50" t="str">
        <f>C236</f>
        <v>АО "ТНН"</v>
      </c>
      <c r="E236" s="50" t="s">
        <v>295</v>
      </c>
      <c r="F236" s="151">
        <f>'Прил.4_ф-6_ПЛАН налич.возм'!F237</f>
        <v>5.0000000000000001E-3</v>
      </c>
      <c r="G236" s="618"/>
      <c r="H236" s="618"/>
    </row>
    <row r="237" spans="1:13" ht="30" customHeight="1" x14ac:dyDescent="0.2">
      <c r="A237" s="49">
        <v>7</v>
      </c>
      <c r="B237" s="613"/>
      <c r="C237" s="50" t="s">
        <v>147</v>
      </c>
      <c r="D237" s="50" t="str">
        <f t="shared" si="27"/>
        <v>АО "РЭД"</v>
      </c>
      <c r="E237" s="50" t="s">
        <v>295</v>
      </c>
      <c r="F237" s="151">
        <f>'Прил.4_ф-6_ПЛАН налич.возм'!F238</f>
        <v>0.03</v>
      </c>
      <c r="G237" s="51">
        <v>3.826E-3</v>
      </c>
      <c r="H237" s="51">
        <f t="shared" si="26"/>
        <v>2.6173999999999999E-2</v>
      </c>
    </row>
    <row r="238" spans="1:13" ht="30" customHeight="1" x14ac:dyDescent="0.2">
      <c r="A238" s="49">
        <v>8</v>
      </c>
      <c r="B238" s="613"/>
      <c r="C238" s="50" t="s">
        <v>340</v>
      </c>
      <c r="D238" s="50" t="str">
        <f t="shared" si="27"/>
        <v>ООО "РАМА"</v>
      </c>
      <c r="E238" s="50" t="s">
        <v>295</v>
      </c>
      <c r="F238" s="151">
        <f>'Прил.4_ф-6_ПЛАН налич.возм'!F239</f>
        <v>8.2000000000000007E-3</v>
      </c>
      <c r="G238" s="51">
        <v>7.0699999999999995E-4</v>
      </c>
      <c r="H238" s="51">
        <f t="shared" si="26"/>
        <v>7.4930000000000005E-3</v>
      </c>
    </row>
    <row r="239" spans="1:13" ht="30" customHeight="1" x14ac:dyDescent="0.2">
      <c r="A239" s="49">
        <v>9</v>
      </c>
      <c r="B239" s="613"/>
      <c r="C239" s="50" t="s">
        <v>389</v>
      </c>
      <c r="D239" s="50" t="str">
        <f t="shared" si="27"/>
        <v>ООО "Промсырье"</v>
      </c>
      <c r="E239" s="50" t="s">
        <v>295</v>
      </c>
      <c r="F239" s="151">
        <f>'Прил.4_ф-6_ПЛАН налич.возм'!F240</f>
        <v>8.0000000000000002E-3</v>
      </c>
      <c r="G239" s="51">
        <v>0</v>
      </c>
      <c r="H239" s="51">
        <f t="shared" si="26"/>
        <v>8.0000000000000002E-3</v>
      </c>
    </row>
    <row r="240" spans="1:13" ht="30" customHeight="1" x14ac:dyDescent="0.2">
      <c r="A240" s="49">
        <v>10</v>
      </c>
      <c r="B240" s="613"/>
      <c r="C240" s="50" t="s">
        <v>417</v>
      </c>
      <c r="D240" s="50" t="str">
        <f t="shared" si="27"/>
        <v>ИП Климцова А.В.</v>
      </c>
      <c r="E240" s="50" t="s">
        <v>295</v>
      </c>
      <c r="F240" s="151">
        <f>'Прил.4_ф-6_ПЛАН налич.возм'!F241</f>
        <v>0</v>
      </c>
      <c r="G240" s="51">
        <v>2.6489999999999999E-3</v>
      </c>
      <c r="H240" s="51">
        <f t="shared" si="26"/>
        <v>-2.6489999999999999E-3</v>
      </c>
    </row>
    <row r="241" spans="1:13" ht="30" customHeight="1" x14ac:dyDescent="0.2">
      <c r="A241" s="49">
        <v>11</v>
      </c>
      <c r="B241" s="613"/>
      <c r="C241" s="50" t="s">
        <v>154</v>
      </c>
      <c r="D241" s="50" t="str">
        <f t="shared" si="27"/>
        <v>ООО "Лизард"</v>
      </c>
      <c r="E241" s="50" t="s">
        <v>295</v>
      </c>
      <c r="F241" s="151">
        <f>'Прил.4_ф-6_ПЛАН налич.возм'!F242</f>
        <v>0</v>
      </c>
      <c r="G241" s="51">
        <v>0</v>
      </c>
      <c r="H241" s="51">
        <f t="shared" si="26"/>
        <v>0</v>
      </c>
    </row>
    <row r="242" spans="1:13" ht="56.25" customHeight="1" x14ac:dyDescent="0.2">
      <c r="A242" s="49">
        <v>12</v>
      </c>
      <c r="B242" s="614"/>
      <c r="C242" s="50" t="s">
        <v>155</v>
      </c>
      <c r="D242" s="50" t="str">
        <f t="shared" si="27"/>
        <v>ООО "Научно-производственный центр гидроавтоматики"</v>
      </c>
      <c r="E242" s="50" t="s">
        <v>295</v>
      </c>
      <c r="F242" s="151">
        <f>'Прил.4_ф-6_ПЛАН налич.возм'!F243</f>
        <v>0</v>
      </c>
      <c r="G242" s="51">
        <v>0</v>
      </c>
      <c r="H242" s="51">
        <f t="shared" si="26"/>
        <v>0</v>
      </c>
    </row>
    <row r="243" spans="1:13" ht="15.75" x14ac:dyDescent="0.25">
      <c r="A243" s="377"/>
      <c r="B243" s="377" t="s">
        <v>608</v>
      </c>
      <c r="C243" s="378"/>
      <c r="D243" s="378"/>
      <c r="E243" s="378"/>
      <c r="F243" s="51">
        <f>SUM(F231:F242)</f>
        <v>0.66269999999999996</v>
      </c>
      <c r="G243" s="51">
        <f t="shared" ref="G243" si="28">SUM(G231:G242)</f>
        <v>0.63343900000000009</v>
      </c>
      <c r="H243" s="51">
        <f t="shared" ref="H243" si="29">SUM(H231:H242)</f>
        <v>2.4260999999999977E-2</v>
      </c>
    </row>
    <row r="244" spans="1:13" x14ac:dyDescent="0.3">
      <c r="H244" s="28" t="s">
        <v>120</v>
      </c>
    </row>
    <row r="245" spans="1:13" x14ac:dyDescent="0.3">
      <c r="H245" s="27" t="s">
        <v>601</v>
      </c>
    </row>
    <row r="246" spans="1:13" ht="12.75" customHeight="1" x14ac:dyDescent="0.3">
      <c r="H246" s="12" t="s">
        <v>148</v>
      </c>
    </row>
    <row r="248" spans="1:13" ht="20.25" x14ac:dyDescent="0.3">
      <c r="A248" s="619" t="s">
        <v>290</v>
      </c>
      <c r="B248" s="619"/>
      <c r="C248" s="619"/>
      <c r="D248" s="619"/>
      <c r="E248" s="619"/>
      <c r="F248" s="619"/>
      <c r="G248" s="619"/>
      <c r="H248" s="619"/>
    </row>
    <row r="249" spans="1:13" ht="20.25" x14ac:dyDescent="0.3">
      <c r="A249" s="87"/>
      <c r="B249" s="87"/>
      <c r="C249" s="88"/>
      <c r="D249" s="89" t="s">
        <v>291</v>
      </c>
      <c r="E249" s="83" t="s">
        <v>151</v>
      </c>
      <c r="F249" s="77"/>
      <c r="G249" s="87"/>
      <c r="H249" s="87"/>
    </row>
    <row r="250" spans="1:13" x14ac:dyDescent="0.3">
      <c r="A250" s="76"/>
      <c r="B250" s="76"/>
      <c r="C250" s="359"/>
      <c r="D250" s="359"/>
      <c r="E250" s="81" t="s">
        <v>11</v>
      </c>
      <c r="F250" s="77"/>
      <c r="G250" s="76"/>
      <c r="H250" s="76"/>
    </row>
    <row r="251" spans="1:13" x14ac:dyDescent="0.3">
      <c r="A251" s="76"/>
      <c r="B251" s="76"/>
      <c r="C251" s="359"/>
      <c r="D251" s="359"/>
      <c r="E251" s="55" t="s">
        <v>153</v>
      </c>
      <c r="F251" s="77"/>
      <c r="G251" s="76"/>
      <c r="H251" s="76"/>
    </row>
    <row r="252" spans="1:13" x14ac:dyDescent="0.3">
      <c r="A252" s="76"/>
      <c r="B252" s="76"/>
      <c r="C252" s="359"/>
      <c r="D252" s="55"/>
      <c r="E252" s="76"/>
      <c r="F252" s="77"/>
      <c r="G252" s="76"/>
      <c r="H252" s="76"/>
    </row>
    <row r="253" spans="1:13" x14ac:dyDescent="0.3">
      <c r="A253" s="76"/>
      <c r="B253" s="76"/>
      <c r="C253" s="359"/>
      <c r="D253" s="348" t="s">
        <v>306</v>
      </c>
      <c r="E253" s="86" t="s">
        <v>343</v>
      </c>
      <c r="F253" s="98" t="s">
        <v>431</v>
      </c>
      <c r="G253" s="76"/>
      <c r="H253" s="76"/>
    </row>
    <row r="254" spans="1:13" x14ac:dyDescent="0.3">
      <c r="B254" s="79"/>
      <c r="D254" s="79"/>
      <c r="E254" s="79"/>
      <c r="F254" s="98"/>
      <c r="G254" s="79"/>
      <c r="I254" s="79"/>
      <c r="J254" s="79"/>
      <c r="K254" s="80"/>
      <c r="L254" s="80"/>
      <c r="M254" s="80"/>
    </row>
    <row r="255" spans="1:13" s="85" customFormat="1" ht="37.5" customHeight="1" x14ac:dyDescent="0.2">
      <c r="A255" s="620" t="s">
        <v>441</v>
      </c>
      <c r="B255" s="620"/>
      <c r="C255" s="620"/>
      <c r="D255" s="620"/>
      <c r="E255" s="620"/>
      <c r="F255" s="620"/>
      <c r="G255" s="620"/>
      <c r="H255" s="620"/>
    </row>
    <row r="256" spans="1:13" ht="81.75" customHeight="1" x14ac:dyDescent="0.2">
      <c r="A256" s="47" t="s">
        <v>142</v>
      </c>
      <c r="B256" s="47" t="s">
        <v>293</v>
      </c>
      <c r="C256" s="47" t="s">
        <v>294</v>
      </c>
      <c r="D256" s="47" t="s">
        <v>143</v>
      </c>
      <c r="E256" s="47" t="s">
        <v>299</v>
      </c>
      <c r="F256" s="149" t="s">
        <v>298</v>
      </c>
      <c r="G256" s="47" t="s">
        <v>297</v>
      </c>
      <c r="H256" s="47" t="s">
        <v>296</v>
      </c>
    </row>
    <row r="257" spans="1:13" x14ac:dyDescent="0.2">
      <c r="A257" s="48"/>
      <c r="B257" s="48">
        <v>1</v>
      </c>
      <c r="C257" s="48">
        <v>2</v>
      </c>
      <c r="D257" s="48">
        <v>3</v>
      </c>
      <c r="E257" s="48">
        <v>4</v>
      </c>
      <c r="F257" s="150">
        <v>5</v>
      </c>
      <c r="G257" s="48">
        <v>6</v>
      </c>
      <c r="H257" s="48">
        <v>7</v>
      </c>
    </row>
    <row r="258" spans="1:13" ht="30" customHeight="1" x14ac:dyDescent="0.2">
      <c r="A258" s="49">
        <v>1</v>
      </c>
      <c r="B258" s="612" t="s">
        <v>341</v>
      </c>
      <c r="C258" s="50" t="s">
        <v>144</v>
      </c>
      <c r="D258" s="50" t="s">
        <v>144</v>
      </c>
      <c r="E258" s="50" t="s">
        <v>295</v>
      </c>
      <c r="F258" s="151">
        <f>'Прил.4_ф-6_ПЛАН налич.возм'!F259</f>
        <v>0.45</v>
      </c>
      <c r="G258" s="51">
        <v>0.58927200000000002</v>
      </c>
      <c r="H258" s="51">
        <f>F258-G258</f>
        <v>-0.13927200000000001</v>
      </c>
    </row>
    <row r="259" spans="1:13" ht="30" customHeight="1" x14ac:dyDescent="0.2">
      <c r="A259" s="49">
        <v>2</v>
      </c>
      <c r="B259" s="613"/>
      <c r="C259" s="50" t="s">
        <v>145</v>
      </c>
      <c r="D259" s="50" t="s">
        <v>145</v>
      </c>
      <c r="E259" s="50" t="s">
        <v>295</v>
      </c>
      <c r="F259" s="151">
        <f>'Прил.4_ф-6_ПЛАН налич.возм'!F260</f>
        <v>0.25</v>
      </c>
      <c r="G259" s="51">
        <v>0.176838</v>
      </c>
      <c r="H259" s="51">
        <f t="shared" ref="H259:H269" si="30">F259-G259</f>
        <v>7.3162000000000005E-2</v>
      </c>
    </row>
    <row r="260" spans="1:13" ht="30" customHeight="1" x14ac:dyDescent="0.2">
      <c r="A260" s="49">
        <v>3</v>
      </c>
      <c r="B260" s="613"/>
      <c r="C260" s="50" t="s">
        <v>150</v>
      </c>
      <c r="D260" s="50" t="str">
        <f t="shared" ref="D260:D269" si="31">C260</f>
        <v>ООО "КРУГ"</v>
      </c>
      <c r="E260" s="50" t="s">
        <v>295</v>
      </c>
      <c r="F260" s="151">
        <f>'Прил.4_ф-6_ПЛАН налич.возм'!F261</f>
        <v>0.09</v>
      </c>
      <c r="G260" s="51">
        <v>4.254E-3</v>
      </c>
      <c r="H260" s="51">
        <f t="shared" si="30"/>
        <v>8.5746000000000003E-2</v>
      </c>
    </row>
    <row r="261" spans="1:13" ht="30" customHeight="1" x14ac:dyDescent="0.2">
      <c r="A261" s="49">
        <v>4</v>
      </c>
      <c r="B261" s="613"/>
      <c r="C261" s="50" t="s">
        <v>149</v>
      </c>
      <c r="D261" s="50" t="str">
        <f t="shared" si="31"/>
        <v>ИП Первухин Л.В.</v>
      </c>
      <c r="E261" s="50" t="s">
        <v>295</v>
      </c>
      <c r="F261" s="151">
        <f>'Прил.4_ф-6_ПЛАН налич.возм'!F262</f>
        <v>0.01</v>
      </c>
      <c r="G261" s="51">
        <v>3.7590000000000002E-3</v>
      </c>
      <c r="H261" s="51">
        <f t="shared" si="30"/>
        <v>6.241E-3</v>
      </c>
    </row>
    <row r="262" spans="1:13" ht="30" customHeight="1" x14ac:dyDescent="0.2">
      <c r="A262" s="49">
        <v>5</v>
      </c>
      <c r="B262" s="613"/>
      <c r="C262" s="50" t="s">
        <v>146</v>
      </c>
      <c r="D262" s="50" t="str">
        <f t="shared" si="31"/>
        <v>АО "ТНН"</v>
      </c>
      <c r="E262" s="50" t="s">
        <v>295</v>
      </c>
      <c r="F262" s="151">
        <f>'Прил.4_ф-6_ПЛАН налич.возм'!F263</f>
        <v>0.04</v>
      </c>
      <c r="G262" s="617">
        <v>1.7003999999999998E-2</v>
      </c>
      <c r="H262" s="617">
        <f t="shared" si="30"/>
        <v>2.2996000000000003E-2</v>
      </c>
    </row>
    <row r="263" spans="1:13" ht="30" customHeight="1" x14ac:dyDescent="0.2">
      <c r="A263" s="49">
        <v>6</v>
      </c>
      <c r="B263" s="613"/>
      <c r="C263" s="50" t="s">
        <v>146</v>
      </c>
      <c r="D263" s="50" t="str">
        <f>C263</f>
        <v>АО "ТНН"</v>
      </c>
      <c r="E263" s="50" t="s">
        <v>295</v>
      </c>
      <c r="F263" s="151">
        <f>'Прил.4_ф-6_ПЛАН налич.возм'!F264</f>
        <v>1.4999999999999999E-2</v>
      </c>
      <c r="G263" s="618"/>
      <c r="H263" s="618"/>
    </row>
    <row r="264" spans="1:13" ht="30" customHeight="1" x14ac:dyDescent="0.2">
      <c r="A264" s="49">
        <v>7</v>
      </c>
      <c r="B264" s="613"/>
      <c r="C264" s="50" t="s">
        <v>147</v>
      </c>
      <c r="D264" s="50" t="str">
        <f t="shared" si="31"/>
        <v>АО "РЭД"</v>
      </c>
      <c r="E264" s="50" t="s">
        <v>295</v>
      </c>
      <c r="F264" s="151">
        <f>'Прил.4_ф-6_ПЛАН налич.возм'!F265</f>
        <v>0.1</v>
      </c>
      <c r="G264" s="51">
        <v>3.8720999999999998E-2</v>
      </c>
      <c r="H264" s="51">
        <f t="shared" si="30"/>
        <v>6.1279000000000007E-2</v>
      </c>
    </row>
    <row r="265" spans="1:13" ht="30" customHeight="1" x14ac:dyDescent="0.2">
      <c r="A265" s="49">
        <v>8</v>
      </c>
      <c r="B265" s="613"/>
      <c r="C265" s="50" t="s">
        <v>340</v>
      </c>
      <c r="D265" s="50" t="str">
        <f t="shared" si="31"/>
        <v>ООО "РАМА"</v>
      </c>
      <c r="E265" s="50" t="s">
        <v>295</v>
      </c>
      <c r="F265" s="151">
        <f>'Прил.4_ф-6_ПЛАН налич.возм'!F266</f>
        <v>1.72E-2</v>
      </c>
      <c r="G265" s="51">
        <v>4.2579999999999996E-3</v>
      </c>
      <c r="H265" s="51">
        <f t="shared" si="30"/>
        <v>1.2942E-2</v>
      </c>
    </row>
    <row r="266" spans="1:13" ht="30" customHeight="1" x14ac:dyDescent="0.2">
      <c r="A266" s="49">
        <v>9</v>
      </c>
      <c r="B266" s="613"/>
      <c r="C266" s="50" t="s">
        <v>389</v>
      </c>
      <c r="D266" s="50" t="str">
        <f t="shared" si="31"/>
        <v>ООО "Промсырье"</v>
      </c>
      <c r="E266" s="50" t="s">
        <v>295</v>
      </c>
      <c r="F266" s="151">
        <f>'Прил.4_ф-6_ПЛАН налич.возм'!F267</f>
        <v>8.0000000000000002E-3</v>
      </c>
      <c r="G266" s="51">
        <v>0</v>
      </c>
      <c r="H266" s="51">
        <f t="shared" si="30"/>
        <v>8.0000000000000002E-3</v>
      </c>
    </row>
    <row r="267" spans="1:13" ht="30" customHeight="1" x14ac:dyDescent="0.2">
      <c r="A267" s="49">
        <v>10</v>
      </c>
      <c r="B267" s="613"/>
      <c r="C267" s="50" t="s">
        <v>417</v>
      </c>
      <c r="D267" s="50" t="str">
        <f t="shared" si="31"/>
        <v>ИП Климцова А.В.</v>
      </c>
      <c r="E267" s="50" t="s">
        <v>295</v>
      </c>
      <c r="F267" s="151">
        <f>'Прил.4_ф-6_ПЛАН налич.возм'!F268</f>
        <v>0</v>
      </c>
      <c r="G267" s="51">
        <v>1.2787E-2</v>
      </c>
      <c r="H267" s="51">
        <f t="shared" si="30"/>
        <v>-1.2787E-2</v>
      </c>
    </row>
    <row r="268" spans="1:13" ht="30" customHeight="1" x14ac:dyDescent="0.2">
      <c r="A268" s="49">
        <v>11</v>
      </c>
      <c r="B268" s="613"/>
      <c r="C268" s="50" t="s">
        <v>154</v>
      </c>
      <c r="D268" s="50" t="str">
        <f t="shared" si="31"/>
        <v>ООО "Лизард"</v>
      </c>
      <c r="E268" s="50" t="s">
        <v>295</v>
      </c>
      <c r="F268" s="151">
        <f>'Прил.4_ф-6_ПЛАН налич.возм'!F269</f>
        <v>0</v>
      </c>
      <c r="G268" s="51">
        <v>0</v>
      </c>
      <c r="H268" s="51">
        <f t="shared" si="30"/>
        <v>0</v>
      </c>
      <c r="M268" t="s">
        <v>157</v>
      </c>
    </row>
    <row r="269" spans="1:13" ht="56.25" customHeight="1" x14ac:dyDescent="0.2">
      <c r="A269" s="49">
        <v>12</v>
      </c>
      <c r="B269" s="614"/>
      <c r="C269" s="50" t="s">
        <v>155</v>
      </c>
      <c r="D269" s="50" t="str">
        <f t="shared" si="31"/>
        <v>ООО "Научно-производственный центр гидроавтоматики"</v>
      </c>
      <c r="E269" s="50" t="s">
        <v>295</v>
      </c>
      <c r="F269" s="151">
        <f>'Прил.4_ф-6_ПЛАН налич.возм'!F270</f>
        <v>0</v>
      </c>
      <c r="G269" s="51">
        <v>0</v>
      </c>
      <c r="H269" s="51">
        <f t="shared" si="30"/>
        <v>0</v>
      </c>
    </row>
    <row r="270" spans="1:13" ht="15.75" x14ac:dyDescent="0.25">
      <c r="A270" s="377"/>
      <c r="B270" s="377" t="s">
        <v>608</v>
      </c>
      <c r="C270" s="378"/>
      <c r="D270" s="378"/>
      <c r="E270" s="378"/>
      <c r="F270" s="51">
        <f>SUM(F258:F269)</f>
        <v>0.98019999999999996</v>
      </c>
      <c r="G270" s="51">
        <f>SUM(G258:G269)</f>
        <v>0.84689300000000001</v>
      </c>
      <c r="H270" s="51">
        <f t="shared" ref="H270" si="32">SUM(H258:H269)</f>
        <v>0.118307</v>
      </c>
    </row>
    <row r="271" spans="1:13" x14ac:dyDescent="0.3">
      <c r="H271" s="28" t="s">
        <v>120</v>
      </c>
    </row>
    <row r="272" spans="1:13" x14ac:dyDescent="0.3">
      <c r="H272" s="27" t="s">
        <v>601</v>
      </c>
    </row>
    <row r="273" spans="1:13" ht="12.75" customHeight="1" x14ac:dyDescent="0.3">
      <c r="H273" s="12" t="s">
        <v>148</v>
      </c>
    </row>
    <row r="275" spans="1:13" ht="20.25" x14ac:dyDescent="0.3">
      <c r="A275" s="619" t="s">
        <v>290</v>
      </c>
      <c r="B275" s="619"/>
      <c r="C275" s="619"/>
      <c r="D275" s="619"/>
      <c r="E275" s="619"/>
      <c r="F275" s="619"/>
      <c r="G275" s="619"/>
      <c r="H275" s="619"/>
    </row>
    <row r="276" spans="1:13" ht="20.25" x14ac:dyDescent="0.3">
      <c r="A276" s="87"/>
      <c r="B276" s="87"/>
      <c r="C276" s="88"/>
      <c r="D276" s="89" t="s">
        <v>291</v>
      </c>
      <c r="E276" s="83" t="s">
        <v>151</v>
      </c>
      <c r="F276" s="77"/>
      <c r="G276" s="87"/>
      <c r="H276" s="87"/>
    </row>
    <row r="277" spans="1:13" x14ac:dyDescent="0.3">
      <c r="A277" s="76"/>
      <c r="B277" s="76"/>
      <c r="C277" s="359"/>
      <c r="D277" s="359"/>
      <c r="E277" s="81" t="s">
        <v>11</v>
      </c>
      <c r="F277" s="77"/>
      <c r="G277" s="76"/>
      <c r="H277" s="76"/>
    </row>
    <row r="278" spans="1:13" x14ac:dyDescent="0.3">
      <c r="A278" s="76"/>
      <c r="B278" s="76"/>
      <c r="C278" s="359"/>
      <c r="D278" s="359"/>
      <c r="E278" s="55" t="s">
        <v>153</v>
      </c>
      <c r="F278" s="77"/>
      <c r="G278" s="76"/>
      <c r="H278" s="76"/>
    </row>
    <row r="279" spans="1:13" x14ac:dyDescent="0.3">
      <c r="A279" s="76"/>
      <c r="B279" s="76"/>
      <c r="C279" s="359"/>
      <c r="D279" s="55"/>
      <c r="E279" s="76"/>
      <c r="F279" s="77"/>
      <c r="G279" s="76"/>
      <c r="H279" s="76"/>
    </row>
    <row r="280" spans="1:13" x14ac:dyDescent="0.3">
      <c r="A280" s="76"/>
      <c r="B280" s="76"/>
      <c r="C280" s="359"/>
      <c r="D280" s="348" t="s">
        <v>306</v>
      </c>
      <c r="E280" s="86" t="s">
        <v>344</v>
      </c>
      <c r="F280" s="98" t="s">
        <v>431</v>
      </c>
      <c r="G280" s="76"/>
      <c r="H280" s="76"/>
    </row>
    <row r="281" spans="1:13" x14ac:dyDescent="0.3">
      <c r="B281" s="79"/>
      <c r="D281" s="79"/>
      <c r="E281" s="79"/>
      <c r="F281" s="98"/>
      <c r="G281" s="79"/>
      <c r="I281" s="79"/>
      <c r="J281" s="79"/>
      <c r="K281" s="80"/>
      <c r="L281" s="80"/>
      <c r="M281" s="80"/>
    </row>
    <row r="282" spans="1:13" s="85" customFormat="1" ht="37.5" customHeight="1" x14ac:dyDescent="0.2">
      <c r="A282" s="620" t="s">
        <v>446</v>
      </c>
      <c r="B282" s="620"/>
      <c r="C282" s="620"/>
      <c r="D282" s="620"/>
      <c r="E282" s="620"/>
      <c r="F282" s="620"/>
      <c r="G282" s="620"/>
      <c r="H282" s="620"/>
    </row>
    <row r="283" spans="1:13" ht="83.25" customHeight="1" x14ac:dyDescent="0.2">
      <c r="A283" s="47" t="s">
        <v>142</v>
      </c>
      <c r="B283" s="47" t="s">
        <v>293</v>
      </c>
      <c r="C283" s="47" t="s">
        <v>294</v>
      </c>
      <c r="D283" s="47" t="s">
        <v>143</v>
      </c>
      <c r="E283" s="47" t="s">
        <v>299</v>
      </c>
      <c r="F283" s="149" t="s">
        <v>298</v>
      </c>
      <c r="G283" s="47" t="s">
        <v>297</v>
      </c>
      <c r="H283" s="47" t="s">
        <v>296</v>
      </c>
    </row>
    <row r="284" spans="1:13" x14ac:dyDescent="0.2">
      <c r="A284" s="48"/>
      <c r="B284" s="48">
        <v>1</v>
      </c>
      <c r="C284" s="48">
        <v>2</v>
      </c>
      <c r="D284" s="48">
        <v>3</v>
      </c>
      <c r="E284" s="48">
        <v>4</v>
      </c>
      <c r="F284" s="150">
        <v>5</v>
      </c>
      <c r="G284" s="48">
        <v>6</v>
      </c>
      <c r="H284" s="48">
        <v>7</v>
      </c>
    </row>
    <row r="285" spans="1:13" ht="30" customHeight="1" x14ac:dyDescent="0.2">
      <c r="A285" s="49">
        <v>1</v>
      </c>
      <c r="B285" s="612" t="s">
        <v>341</v>
      </c>
      <c r="C285" s="50" t="s">
        <v>144</v>
      </c>
      <c r="D285" s="50" t="s">
        <v>144</v>
      </c>
      <c r="E285" s="50" t="s">
        <v>295</v>
      </c>
      <c r="F285" s="151">
        <f>'Прил.4_ф-6_ПЛАН налич.возм'!F286</f>
        <v>0.7</v>
      </c>
      <c r="G285" s="51"/>
      <c r="H285" s="51">
        <f>F285-G285</f>
        <v>0.7</v>
      </c>
    </row>
    <row r="286" spans="1:13" ht="30" customHeight="1" x14ac:dyDescent="0.2">
      <c r="A286" s="49">
        <v>2</v>
      </c>
      <c r="B286" s="613"/>
      <c r="C286" s="50" t="s">
        <v>145</v>
      </c>
      <c r="D286" s="50" t="s">
        <v>145</v>
      </c>
      <c r="E286" s="50" t="s">
        <v>295</v>
      </c>
      <c r="F286" s="151">
        <f>'Прил.4_ф-6_ПЛАН налич.возм'!F287</f>
        <v>0.27500000000000002</v>
      </c>
      <c r="G286" s="51"/>
      <c r="H286" s="51">
        <f t="shared" ref="H286:H296" si="33">F286-G286</f>
        <v>0.27500000000000002</v>
      </c>
    </row>
    <row r="287" spans="1:13" ht="30" customHeight="1" x14ac:dyDescent="0.2">
      <c r="A287" s="49">
        <v>3</v>
      </c>
      <c r="B287" s="613"/>
      <c r="C287" s="50" t="s">
        <v>150</v>
      </c>
      <c r="D287" s="50" t="str">
        <f t="shared" ref="D287:D296" si="34">C287</f>
        <v>ООО "КРУГ"</v>
      </c>
      <c r="E287" s="50" t="s">
        <v>295</v>
      </c>
      <c r="F287" s="151">
        <f>'Прил.4_ф-6_ПЛАН налич.возм'!F288</f>
        <v>9.5000000000000001E-2</v>
      </c>
      <c r="G287" s="51"/>
      <c r="H287" s="51">
        <f t="shared" si="33"/>
        <v>9.5000000000000001E-2</v>
      </c>
    </row>
    <row r="288" spans="1:13" ht="30" customHeight="1" x14ac:dyDescent="0.2">
      <c r="A288" s="49">
        <v>4</v>
      </c>
      <c r="B288" s="613"/>
      <c r="C288" s="50" t="s">
        <v>149</v>
      </c>
      <c r="D288" s="50" t="str">
        <f t="shared" si="34"/>
        <v>ИП Первухин Л.В.</v>
      </c>
      <c r="E288" s="50" t="s">
        <v>295</v>
      </c>
      <c r="F288" s="151">
        <f>'Прил.4_ф-6_ПЛАН налич.возм'!F289</f>
        <v>0.01</v>
      </c>
      <c r="G288" s="51"/>
      <c r="H288" s="51">
        <f t="shared" si="33"/>
        <v>0.01</v>
      </c>
    </row>
    <row r="289" spans="1:13" ht="30" customHeight="1" x14ac:dyDescent="0.2">
      <c r="A289" s="49">
        <v>5</v>
      </c>
      <c r="B289" s="613"/>
      <c r="C289" s="50" t="s">
        <v>146</v>
      </c>
      <c r="D289" s="50" t="str">
        <f t="shared" si="34"/>
        <v>АО "ТНН"</v>
      </c>
      <c r="E289" s="50" t="s">
        <v>295</v>
      </c>
      <c r="F289" s="151">
        <f>'Прил.4_ф-6_ПЛАН налич.возм'!F290</f>
        <v>0.08</v>
      </c>
      <c r="G289" s="617"/>
      <c r="H289" s="617">
        <f t="shared" si="33"/>
        <v>0.08</v>
      </c>
    </row>
    <row r="290" spans="1:13" ht="30" customHeight="1" x14ac:dyDescent="0.2">
      <c r="A290" s="49">
        <v>6</v>
      </c>
      <c r="B290" s="613"/>
      <c r="C290" s="50" t="s">
        <v>146</v>
      </c>
      <c r="D290" s="50" t="str">
        <f>C290</f>
        <v>АО "ТНН"</v>
      </c>
      <c r="E290" s="50" t="s">
        <v>295</v>
      </c>
      <c r="F290" s="151">
        <f>'Прил.4_ф-6_ПЛАН налич.возм'!F291</f>
        <v>0.02</v>
      </c>
      <c r="G290" s="618"/>
      <c r="H290" s="618"/>
    </row>
    <row r="291" spans="1:13" ht="30" customHeight="1" x14ac:dyDescent="0.2">
      <c r="A291" s="49">
        <v>7</v>
      </c>
      <c r="B291" s="613"/>
      <c r="C291" s="50" t="s">
        <v>147</v>
      </c>
      <c r="D291" s="50" t="str">
        <f t="shared" si="34"/>
        <v>АО "РЭД"</v>
      </c>
      <c r="E291" s="50" t="s">
        <v>295</v>
      </c>
      <c r="F291" s="151">
        <f>'Прил.4_ф-6_ПЛАН налич.возм'!F292</f>
        <v>0.23</v>
      </c>
      <c r="G291" s="51"/>
      <c r="H291" s="51">
        <f t="shared" si="33"/>
        <v>0.23</v>
      </c>
    </row>
    <row r="292" spans="1:13" ht="30" customHeight="1" x14ac:dyDescent="0.2">
      <c r="A292" s="49">
        <v>8</v>
      </c>
      <c r="B292" s="613"/>
      <c r="C292" s="50" t="s">
        <v>340</v>
      </c>
      <c r="D292" s="50" t="str">
        <f t="shared" si="34"/>
        <v>ООО "РАМА"</v>
      </c>
      <c r="E292" s="50" t="s">
        <v>295</v>
      </c>
      <c r="F292" s="151">
        <f>'Прил.4_ф-6_ПЛАН налич.возм'!F293</f>
        <v>2.7199999999999998E-2</v>
      </c>
      <c r="G292" s="51"/>
      <c r="H292" s="51">
        <f t="shared" si="33"/>
        <v>2.7199999999999998E-2</v>
      </c>
    </row>
    <row r="293" spans="1:13" ht="30" customHeight="1" x14ac:dyDescent="0.2">
      <c r="A293" s="49">
        <v>9</v>
      </c>
      <c r="B293" s="613"/>
      <c r="C293" s="50" t="s">
        <v>389</v>
      </c>
      <c r="D293" s="50" t="str">
        <f t="shared" si="34"/>
        <v>ООО "Промсырье"</v>
      </c>
      <c r="E293" s="50" t="s">
        <v>295</v>
      </c>
      <c r="F293" s="151">
        <f>'Прил.4_ф-6_ПЛАН налич.возм'!F294</f>
        <v>8.9999999999999993E-3</v>
      </c>
      <c r="G293" s="51"/>
      <c r="H293" s="51">
        <f t="shared" si="33"/>
        <v>8.9999999999999993E-3</v>
      </c>
    </row>
    <row r="294" spans="1:13" ht="30" customHeight="1" x14ac:dyDescent="0.2">
      <c r="A294" s="49">
        <v>10</v>
      </c>
      <c r="B294" s="613"/>
      <c r="C294" s="50" t="s">
        <v>417</v>
      </c>
      <c r="D294" s="50" t="str">
        <f t="shared" si="34"/>
        <v>ИП Климцова А.В.</v>
      </c>
      <c r="E294" s="50" t="s">
        <v>295</v>
      </c>
      <c r="F294" s="151">
        <f>'Прил.4_ф-6_ПЛАН налич.возм'!F295</f>
        <v>0</v>
      </c>
      <c r="G294" s="51"/>
      <c r="H294" s="51">
        <f t="shared" si="33"/>
        <v>0</v>
      </c>
    </row>
    <row r="295" spans="1:13" ht="30" customHeight="1" x14ac:dyDescent="0.2">
      <c r="A295" s="49">
        <v>11</v>
      </c>
      <c r="B295" s="613"/>
      <c r="C295" s="50" t="s">
        <v>154</v>
      </c>
      <c r="D295" s="50" t="str">
        <f t="shared" si="34"/>
        <v>ООО "Лизард"</v>
      </c>
      <c r="E295" s="50" t="s">
        <v>295</v>
      </c>
      <c r="F295" s="151">
        <f>'Прил.4_ф-6_ПЛАН налич.возм'!F296</f>
        <v>0</v>
      </c>
      <c r="G295" s="51"/>
      <c r="H295" s="51">
        <f t="shared" si="33"/>
        <v>0</v>
      </c>
      <c r="M295" t="s">
        <v>157</v>
      </c>
    </row>
    <row r="296" spans="1:13" ht="56.25" customHeight="1" x14ac:dyDescent="0.2">
      <c r="A296" s="49">
        <v>12</v>
      </c>
      <c r="B296" s="614"/>
      <c r="C296" s="50" t="s">
        <v>155</v>
      </c>
      <c r="D296" s="50" t="str">
        <f t="shared" si="34"/>
        <v>ООО "Научно-производственный центр гидроавтоматики"</v>
      </c>
      <c r="E296" s="50" t="s">
        <v>295</v>
      </c>
      <c r="F296" s="151">
        <f>'Прил.4_ф-6_ПЛАН налич.возм'!F297</f>
        <v>0</v>
      </c>
      <c r="G296" s="51"/>
      <c r="H296" s="51">
        <f t="shared" si="33"/>
        <v>0</v>
      </c>
    </row>
    <row r="297" spans="1:13" ht="15.75" x14ac:dyDescent="0.25">
      <c r="A297" s="377"/>
      <c r="B297" s="377" t="s">
        <v>608</v>
      </c>
      <c r="C297" s="378"/>
      <c r="D297" s="378"/>
      <c r="E297" s="378"/>
      <c r="F297" s="51">
        <f>SUM(F285:F296)</f>
        <v>1.4461999999999999</v>
      </c>
      <c r="G297" s="51">
        <f t="shared" ref="G297:H297" si="35">SUM(G285:G296)</f>
        <v>0</v>
      </c>
      <c r="H297" s="51">
        <f t="shared" si="35"/>
        <v>1.4261999999999999</v>
      </c>
    </row>
    <row r="298" spans="1:13" x14ac:dyDescent="0.3">
      <c r="H298" s="28" t="s">
        <v>120</v>
      </c>
    </row>
    <row r="299" spans="1:13" x14ac:dyDescent="0.3">
      <c r="H299" s="27" t="s">
        <v>601</v>
      </c>
    </row>
    <row r="300" spans="1:13" ht="12.75" customHeight="1" x14ac:dyDescent="0.3">
      <c r="H300" s="12" t="s">
        <v>148</v>
      </c>
    </row>
    <row r="302" spans="1:13" ht="20.25" x14ac:dyDescent="0.3">
      <c r="A302" s="619" t="s">
        <v>290</v>
      </c>
      <c r="B302" s="619"/>
      <c r="C302" s="619"/>
      <c r="D302" s="619"/>
      <c r="E302" s="619"/>
      <c r="F302" s="619"/>
      <c r="G302" s="619"/>
      <c r="H302" s="619"/>
    </row>
    <row r="303" spans="1:13" ht="20.25" x14ac:dyDescent="0.3">
      <c r="A303" s="87"/>
      <c r="B303" s="87"/>
      <c r="C303" s="88"/>
      <c r="D303" s="89" t="s">
        <v>291</v>
      </c>
      <c r="E303" s="83" t="s">
        <v>151</v>
      </c>
      <c r="F303" s="77"/>
      <c r="G303" s="87"/>
      <c r="H303" s="87"/>
    </row>
    <row r="304" spans="1:13" x14ac:dyDescent="0.3">
      <c r="A304" s="76"/>
      <c r="B304" s="76"/>
      <c r="C304" s="359"/>
      <c r="D304" s="359"/>
      <c r="E304" s="81" t="s">
        <v>11</v>
      </c>
      <c r="F304" s="77"/>
      <c r="G304" s="76"/>
      <c r="H304" s="76"/>
    </row>
    <row r="305" spans="1:13" x14ac:dyDescent="0.3">
      <c r="A305" s="76"/>
      <c r="B305" s="76"/>
      <c r="C305" s="359"/>
      <c r="D305" s="359"/>
      <c r="E305" s="55" t="s">
        <v>153</v>
      </c>
      <c r="F305" s="77"/>
      <c r="G305" s="76"/>
      <c r="H305" s="76"/>
    </row>
    <row r="306" spans="1:13" x14ac:dyDescent="0.3">
      <c r="A306" s="76"/>
      <c r="B306" s="76"/>
      <c r="C306" s="359"/>
      <c r="D306" s="55"/>
      <c r="E306" s="76"/>
      <c r="F306" s="77"/>
      <c r="G306" s="76"/>
      <c r="H306" s="76"/>
    </row>
    <row r="307" spans="1:13" x14ac:dyDescent="0.3">
      <c r="A307" s="76"/>
      <c r="B307" s="76"/>
      <c r="C307" s="359"/>
      <c r="D307" s="348" t="s">
        <v>306</v>
      </c>
      <c r="E307" s="86" t="s">
        <v>345</v>
      </c>
      <c r="F307" s="98" t="s">
        <v>431</v>
      </c>
      <c r="G307" s="76"/>
      <c r="H307" s="76"/>
    </row>
    <row r="308" spans="1:13" x14ac:dyDescent="0.3">
      <c r="B308" s="79"/>
      <c r="D308" s="79"/>
      <c r="E308" s="79"/>
      <c r="F308" s="98"/>
      <c r="G308" s="79"/>
      <c r="I308" s="79"/>
      <c r="J308" s="79"/>
      <c r="K308" s="80"/>
      <c r="L308" s="80"/>
      <c r="M308" s="80"/>
    </row>
    <row r="309" spans="1:13" s="85" customFormat="1" ht="36.75" customHeight="1" x14ac:dyDescent="0.2">
      <c r="A309" s="620" t="s">
        <v>443</v>
      </c>
      <c r="B309" s="620"/>
      <c r="C309" s="620"/>
      <c r="D309" s="620"/>
      <c r="E309" s="620"/>
      <c r="F309" s="620"/>
      <c r="G309" s="620"/>
      <c r="H309" s="620"/>
    </row>
    <row r="310" spans="1:13" ht="85.5" customHeight="1" x14ac:dyDescent="0.2">
      <c r="A310" s="47" t="s">
        <v>142</v>
      </c>
      <c r="B310" s="47" t="s">
        <v>293</v>
      </c>
      <c r="C310" s="47" t="s">
        <v>294</v>
      </c>
      <c r="D310" s="47" t="s">
        <v>143</v>
      </c>
      <c r="E310" s="47" t="s">
        <v>299</v>
      </c>
      <c r="F310" s="149" t="s">
        <v>298</v>
      </c>
      <c r="G310" s="47" t="s">
        <v>297</v>
      </c>
      <c r="H310" s="47" t="s">
        <v>296</v>
      </c>
    </row>
    <row r="311" spans="1:13" x14ac:dyDescent="0.2">
      <c r="A311" s="48"/>
      <c r="B311" s="48">
        <v>1</v>
      </c>
      <c r="C311" s="48">
        <v>2</v>
      </c>
      <c r="D311" s="48">
        <v>3</v>
      </c>
      <c r="E311" s="48">
        <v>4</v>
      </c>
      <c r="F311" s="150">
        <v>5</v>
      </c>
      <c r="G311" s="48">
        <v>6</v>
      </c>
      <c r="H311" s="48">
        <v>7</v>
      </c>
    </row>
    <row r="312" spans="1:13" ht="30" customHeight="1" x14ac:dyDescent="0.2">
      <c r="A312" s="49">
        <v>1</v>
      </c>
      <c r="B312" s="612" t="s">
        <v>341</v>
      </c>
      <c r="C312" s="50" t="s">
        <v>144</v>
      </c>
      <c r="D312" s="50" t="s">
        <v>144</v>
      </c>
      <c r="E312" s="50" t="s">
        <v>295</v>
      </c>
      <c r="F312" s="151">
        <f>'Прил.4_ф-6_ПЛАН налич.возм'!F313</f>
        <v>0.9</v>
      </c>
      <c r="G312" s="51"/>
      <c r="H312" s="51">
        <f>F312-G312</f>
        <v>0.9</v>
      </c>
    </row>
    <row r="313" spans="1:13" ht="30" customHeight="1" x14ac:dyDescent="0.2">
      <c r="A313" s="49">
        <v>2</v>
      </c>
      <c r="B313" s="613"/>
      <c r="C313" s="50" t="s">
        <v>145</v>
      </c>
      <c r="D313" s="50" t="s">
        <v>145</v>
      </c>
      <c r="E313" s="50" t="s">
        <v>295</v>
      </c>
      <c r="F313" s="151">
        <f>'Прил.4_ф-6_ПЛАН налич.возм'!F314</f>
        <v>0.28999999999999998</v>
      </c>
      <c r="G313" s="51"/>
      <c r="H313" s="51">
        <f t="shared" ref="H313:H323" si="36">F313-G313</f>
        <v>0.28999999999999998</v>
      </c>
    </row>
    <row r="314" spans="1:13" ht="30" customHeight="1" x14ac:dyDescent="0.2">
      <c r="A314" s="49">
        <v>3</v>
      </c>
      <c r="B314" s="613"/>
      <c r="C314" s="50" t="s">
        <v>150</v>
      </c>
      <c r="D314" s="50" t="str">
        <f t="shared" ref="D314:D323" si="37">C314</f>
        <v>ООО "КРУГ"</v>
      </c>
      <c r="E314" s="50" t="s">
        <v>295</v>
      </c>
      <c r="F314" s="151">
        <f>'Прил.4_ф-6_ПЛАН налич.возм'!F315</f>
        <v>0.1</v>
      </c>
      <c r="G314" s="51"/>
      <c r="H314" s="51">
        <f t="shared" si="36"/>
        <v>0.1</v>
      </c>
    </row>
    <row r="315" spans="1:13" ht="30" customHeight="1" x14ac:dyDescent="0.2">
      <c r="A315" s="49">
        <v>4</v>
      </c>
      <c r="B315" s="613"/>
      <c r="C315" s="50" t="s">
        <v>149</v>
      </c>
      <c r="D315" s="50" t="str">
        <f t="shared" si="37"/>
        <v>ИП Первухин Л.В.</v>
      </c>
      <c r="E315" s="50" t="s">
        <v>295</v>
      </c>
      <c r="F315" s="151">
        <f>'Прил.4_ф-6_ПЛАН налич.возм'!F316</f>
        <v>0.01</v>
      </c>
      <c r="G315" s="51"/>
      <c r="H315" s="51">
        <f t="shared" si="36"/>
        <v>0.01</v>
      </c>
    </row>
    <row r="316" spans="1:13" ht="30" customHeight="1" x14ac:dyDescent="0.2">
      <c r="A316" s="49">
        <v>5</v>
      </c>
      <c r="B316" s="613"/>
      <c r="C316" s="50" t="s">
        <v>146</v>
      </c>
      <c r="D316" s="50" t="str">
        <f t="shared" si="37"/>
        <v>АО "ТНН"</v>
      </c>
      <c r="E316" s="50" t="s">
        <v>295</v>
      </c>
      <c r="F316" s="151">
        <f>'Прил.4_ф-6_ПЛАН налич.возм'!F317</f>
        <v>0.1</v>
      </c>
      <c r="G316" s="617"/>
      <c r="H316" s="617">
        <f t="shared" si="36"/>
        <v>0.1</v>
      </c>
    </row>
    <row r="317" spans="1:13" ht="30" customHeight="1" x14ac:dyDescent="0.2">
      <c r="A317" s="49">
        <v>6</v>
      </c>
      <c r="B317" s="613"/>
      <c r="C317" s="50" t="s">
        <v>146</v>
      </c>
      <c r="D317" s="50" t="str">
        <f>C317</f>
        <v>АО "ТНН"</v>
      </c>
      <c r="E317" s="50" t="s">
        <v>295</v>
      </c>
      <c r="F317" s="151">
        <f>'Прил.4_ф-6_ПЛАН налич.возм'!F318</f>
        <v>2.5000000000000001E-2</v>
      </c>
      <c r="G317" s="618"/>
      <c r="H317" s="618"/>
    </row>
    <row r="318" spans="1:13" ht="30" customHeight="1" x14ac:dyDescent="0.2">
      <c r="A318" s="49">
        <v>7</v>
      </c>
      <c r="B318" s="613"/>
      <c r="C318" s="50" t="s">
        <v>147</v>
      </c>
      <c r="D318" s="50" t="str">
        <f t="shared" si="37"/>
        <v>АО "РЭД"</v>
      </c>
      <c r="E318" s="50" t="s">
        <v>295</v>
      </c>
      <c r="F318" s="151">
        <f>'Прил.4_ф-6_ПЛАН налич.возм'!F319</f>
        <v>0.35</v>
      </c>
      <c r="G318" s="51"/>
      <c r="H318" s="51">
        <f t="shared" si="36"/>
        <v>0.35</v>
      </c>
    </row>
    <row r="319" spans="1:13" ht="30" customHeight="1" x14ac:dyDescent="0.2">
      <c r="A319" s="49">
        <v>8</v>
      </c>
      <c r="B319" s="613"/>
      <c r="C319" s="50" t="s">
        <v>340</v>
      </c>
      <c r="D319" s="50" t="str">
        <f t="shared" si="37"/>
        <v>ООО "РАМА"</v>
      </c>
      <c r="E319" s="50" t="s">
        <v>295</v>
      </c>
      <c r="F319" s="151">
        <f>'Прил.4_ф-6_ПЛАН налич.возм'!F320</f>
        <v>3.0200000000000001E-2</v>
      </c>
      <c r="G319" s="51"/>
      <c r="H319" s="51">
        <f t="shared" si="36"/>
        <v>3.0200000000000001E-2</v>
      </c>
    </row>
    <row r="320" spans="1:13" ht="30" customHeight="1" x14ac:dyDescent="0.2">
      <c r="A320" s="49">
        <v>9</v>
      </c>
      <c r="B320" s="613"/>
      <c r="C320" s="50" t="s">
        <v>389</v>
      </c>
      <c r="D320" s="50" t="str">
        <f t="shared" si="37"/>
        <v>ООО "Промсырье"</v>
      </c>
      <c r="E320" s="50" t="s">
        <v>295</v>
      </c>
      <c r="F320" s="151">
        <f>'Прил.4_ф-6_ПЛАН налич.возм'!F321</f>
        <v>0.01</v>
      </c>
      <c r="G320" s="51"/>
      <c r="H320" s="51">
        <f t="shared" si="36"/>
        <v>0.01</v>
      </c>
    </row>
    <row r="321" spans="1:13" ht="30" customHeight="1" x14ac:dyDescent="0.2">
      <c r="A321" s="49">
        <v>10</v>
      </c>
      <c r="B321" s="613"/>
      <c r="C321" s="50" t="s">
        <v>417</v>
      </c>
      <c r="D321" s="50" t="str">
        <f t="shared" si="37"/>
        <v>ИП Климцова А.В.</v>
      </c>
      <c r="E321" s="50" t="s">
        <v>295</v>
      </c>
      <c r="F321" s="151">
        <f>'Прил.4_ф-6_ПЛАН налич.возм'!F322</f>
        <v>0</v>
      </c>
      <c r="G321" s="51"/>
      <c r="H321" s="51">
        <f t="shared" si="36"/>
        <v>0</v>
      </c>
    </row>
    <row r="322" spans="1:13" ht="30" customHeight="1" x14ac:dyDescent="0.2">
      <c r="A322" s="49">
        <v>11</v>
      </c>
      <c r="B322" s="613"/>
      <c r="C322" s="50" t="s">
        <v>154</v>
      </c>
      <c r="D322" s="50" t="str">
        <f t="shared" si="37"/>
        <v>ООО "Лизард"</v>
      </c>
      <c r="E322" s="50" t="s">
        <v>295</v>
      </c>
      <c r="F322" s="151">
        <f>'Прил.4_ф-6_ПЛАН налич.возм'!F323</f>
        <v>0</v>
      </c>
      <c r="G322" s="51"/>
      <c r="H322" s="51">
        <f t="shared" si="36"/>
        <v>0</v>
      </c>
      <c r="M322" t="s">
        <v>157</v>
      </c>
    </row>
    <row r="323" spans="1:13" ht="56.25" customHeight="1" x14ac:dyDescent="0.2">
      <c r="A323" s="49">
        <v>12</v>
      </c>
      <c r="B323" s="614"/>
      <c r="C323" s="50" t="s">
        <v>155</v>
      </c>
      <c r="D323" s="50" t="str">
        <f t="shared" si="37"/>
        <v>ООО "Научно-производственный центр гидроавтоматики"</v>
      </c>
      <c r="E323" s="50" t="s">
        <v>295</v>
      </c>
      <c r="F323" s="151">
        <f>'Прил.4_ф-6_ПЛАН налич.возм'!F324</f>
        <v>0</v>
      </c>
      <c r="G323" s="51"/>
      <c r="H323" s="51">
        <f t="shared" si="36"/>
        <v>0</v>
      </c>
    </row>
    <row r="324" spans="1:13" ht="15.75" x14ac:dyDescent="0.25">
      <c r="A324" s="377"/>
      <c r="B324" s="377" t="s">
        <v>608</v>
      </c>
      <c r="C324" s="378"/>
      <c r="D324" s="378"/>
      <c r="E324" s="378"/>
      <c r="F324" s="51">
        <f>SUM(F312:F323)</f>
        <v>1.8151999999999999</v>
      </c>
      <c r="G324" s="51">
        <f t="shared" ref="G324:H324" si="38">SUM(G312:G323)</f>
        <v>0</v>
      </c>
      <c r="H324" s="51">
        <f t="shared" si="38"/>
        <v>1.7902</v>
      </c>
    </row>
  </sheetData>
  <mergeCells count="51">
    <mergeCell ref="A302:H302"/>
    <mergeCell ref="A309:H309"/>
    <mergeCell ref="B312:B323"/>
    <mergeCell ref="A275:H275"/>
    <mergeCell ref="A282:H282"/>
    <mergeCell ref="G316:G317"/>
    <mergeCell ref="H316:H317"/>
    <mergeCell ref="B285:B296"/>
    <mergeCell ref="G289:G290"/>
    <mergeCell ref="H289:H290"/>
    <mergeCell ref="A248:H248"/>
    <mergeCell ref="A255:H255"/>
    <mergeCell ref="B258:B269"/>
    <mergeCell ref="G262:G263"/>
    <mergeCell ref="H262:H263"/>
    <mergeCell ref="A5:H5"/>
    <mergeCell ref="A39:H39"/>
    <mergeCell ref="B231:B242"/>
    <mergeCell ref="A194:H194"/>
    <mergeCell ref="A201:H201"/>
    <mergeCell ref="A66:H66"/>
    <mergeCell ref="B123:B134"/>
    <mergeCell ref="A113:H113"/>
    <mergeCell ref="A86:H86"/>
    <mergeCell ref="B204:B215"/>
    <mergeCell ref="A167:H167"/>
    <mergeCell ref="A174:H174"/>
    <mergeCell ref="A140:H140"/>
    <mergeCell ref="A147:H147"/>
    <mergeCell ref="B150:B161"/>
    <mergeCell ref="B177:B188"/>
    <mergeCell ref="B15:B26"/>
    <mergeCell ref="B69:B80"/>
    <mergeCell ref="B42:B53"/>
    <mergeCell ref="B96:B107"/>
    <mergeCell ref="A12:H12"/>
    <mergeCell ref="A59:H59"/>
    <mergeCell ref="A32:H32"/>
    <mergeCell ref="A93:H93"/>
    <mergeCell ref="H19:H20"/>
    <mergeCell ref="G181:G182"/>
    <mergeCell ref="H181:H182"/>
    <mergeCell ref="A120:H120"/>
    <mergeCell ref="G154:G155"/>
    <mergeCell ref="H154:H155"/>
    <mergeCell ref="H208:H209"/>
    <mergeCell ref="G208:G209"/>
    <mergeCell ref="G235:G236"/>
    <mergeCell ref="H235:H236"/>
    <mergeCell ref="A221:H221"/>
    <mergeCell ref="A228:H228"/>
  </mergeCells>
  <pageMargins left="0.51181102362204722" right="0.51181102362204722" top="0.74803149606299213" bottom="0.35433070866141736" header="0.31496062992125984" footer="0.31496062992125984"/>
  <pageSetup paperSize="9" scale="70" orientation="landscape" r:id="rId1"/>
  <rowBreaks count="11" manualBreakCount="11">
    <brk id="27" max="8" man="1"/>
    <brk id="54" max="8" man="1"/>
    <brk id="81" max="8" man="1"/>
    <brk id="108" max="8" man="1"/>
    <brk id="135" max="8" man="1"/>
    <brk id="162" max="8" man="1"/>
    <brk id="189" max="8" man="1"/>
    <brk id="216" max="8" man="1"/>
    <brk id="243" max="8" man="1"/>
    <brk id="270" max="8" man="1"/>
    <brk id="29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view="pageBreakPreview" topLeftCell="A28" zoomScaleNormal="100" zoomScaleSheetLayoutView="100" workbookViewId="0">
      <selection activeCell="H44" sqref="H44:K44"/>
    </sheetView>
  </sheetViews>
  <sheetFormatPr defaultColWidth="5.7109375" defaultRowHeight="15" x14ac:dyDescent="0.25"/>
  <cols>
    <col min="1" max="1" width="12" style="1" customWidth="1"/>
    <col min="2" max="3" width="9.5703125" style="1" customWidth="1"/>
    <col min="4" max="4" width="6.28515625" style="1" customWidth="1"/>
    <col min="5" max="5" width="5.28515625" style="1" customWidth="1"/>
    <col min="6" max="7" width="6.5703125" style="1" customWidth="1"/>
    <col min="8" max="8" width="10.42578125" style="1" customWidth="1"/>
    <col min="9" max="9" width="5.5703125" style="1" customWidth="1"/>
    <col min="10" max="10" width="3.140625" style="144" customWidth="1"/>
    <col min="11" max="11" width="10.5703125" style="100" customWidth="1"/>
    <col min="12" max="12" width="2.42578125" style="1" customWidth="1"/>
    <col min="13" max="16384" width="5.7109375" style="1"/>
  </cols>
  <sheetData>
    <row r="1" spans="1:11" ht="11.25" customHeight="1" x14ac:dyDescent="0.25">
      <c r="C1" s="5"/>
      <c r="D1" s="5"/>
      <c r="E1" s="5"/>
      <c r="F1" s="5"/>
      <c r="G1" s="5"/>
      <c r="H1" s="5"/>
      <c r="I1" s="5"/>
      <c r="J1" s="145"/>
      <c r="K1" s="384" t="s">
        <v>120</v>
      </c>
    </row>
    <row r="2" spans="1:11" s="3" customFormat="1" ht="11.25" customHeight="1" x14ac:dyDescent="0.2">
      <c r="C2" s="2"/>
      <c r="D2" s="2"/>
      <c r="E2" s="2"/>
      <c r="F2" s="2"/>
      <c r="G2" s="2"/>
      <c r="H2" s="2"/>
      <c r="I2" s="2"/>
      <c r="J2" s="146"/>
      <c r="K2" s="385" t="s">
        <v>601</v>
      </c>
    </row>
    <row r="3" spans="1:11" s="3" customFormat="1" ht="11.25" customHeight="1" x14ac:dyDescent="0.2">
      <c r="C3" s="2"/>
      <c r="D3" s="2"/>
      <c r="E3" s="2"/>
      <c r="F3" s="2"/>
      <c r="G3" s="2"/>
      <c r="H3" s="2"/>
      <c r="I3" s="2"/>
      <c r="J3" s="146"/>
      <c r="K3" s="386" t="s">
        <v>119</v>
      </c>
    </row>
    <row r="4" spans="1:11" s="3" customFormat="1" ht="11.25" customHeight="1" x14ac:dyDescent="0.2">
      <c r="C4" s="2"/>
      <c r="D4" s="2"/>
      <c r="E4" s="2"/>
      <c r="F4" s="2"/>
      <c r="G4" s="2"/>
      <c r="H4" s="2"/>
      <c r="I4" s="2"/>
      <c r="J4" s="146"/>
      <c r="K4" s="386"/>
    </row>
    <row r="5" spans="1:11" s="4" customFormat="1" ht="81.75" customHeight="1" x14ac:dyDescent="0.25">
      <c r="A5" s="623" t="s">
        <v>611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</row>
    <row r="6" spans="1:11" s="388" customFormat="1" ht="23.25" customHeight="1" x14ac:dyDescent="0.2">
      <c r="A6" s="624" t="s">
        <v>100</v>
      </c>
      <c r="B6" s="624"/>
      <c r="C6" s="624"/>
      <c r="D6" s="624"/>
      <c r="E6" s="624"/>
      <c r="F6" s="624"/>
      <c r="G6" s="624"/>
      <c r="H6" s="624"/>
      <c r="I6" s="178" t="s">
        <v>702</v>
      </c>
      <c r="J6" s="389">
        <v>23</v>
      </c>
      <c r="K6" s="387" t="s">
        <v>117</v>
      </c>
    </row>
    <row r="7" spans="1:11" s="8" customFormat="1" ht="11.25" customHeight="1" x14ac:dyDescent="0.2">
      <c r="A7" s="7"/>
      <c r="B7" s="625" t="s">
        <v>11</v>
      </c>
      <c r="C7" s="625"/>
      <c r="D7" s="625"/>
      <c r="E7" s="625"/>
      <c r="F7" s="625"/>
      <c r="G7" s="625"/>
      <c r="H7" s="625"/>
      <c r="J7" s="147"/>
    </row>
    <row r="8" spans="1:11" x14ac:dyDescent="0.25">
      <c r="A8" s="52"/>
      <c r="B8" s="52"/>
      <c r="C8" s="52"/>
      <c r="D8" s="53"/>
      <c r="E8" s="53"/>
      <c r="F8" s="53"/>
      <c r="G8" s="53"/>
      <c r="H8" s="53"/>
      <c r="I8" s="53"/>
      <c r="J8" s="148"/>
      <c r="K8" s="53"/>
    </row>
    <row r="9" spans="1:11" ht="15.75" x14ac:dyDescent="0.25">
      <c r="A9" s="635" t="s">
        <v>447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</row>
    <row r="10" spans="1:11" ht="31.5" customHeight="1" x14ac:dyDescent="0.25">
      <c r="A10" s="636" t="s">
        <v>116</v>
      </c>
      <c r="B10" s="637"/>
      <c r="C10" s="638"/>
      <c r="D10" s="636" t="s">
        <v>156</v>
      </c>
      <c r="E10" s="637"/>
      <c r="F10" s="637"/>
      <c r="G10" s="638"/>
      <c r="H10" s="636" t="s">
        <v>115</v>
      </c>
      <c r="I10" s="637"/>
      <c r="J10" s="637"/>
      <c r="K10" s="638"/>
    </row>
    <row r="11" spans="1:11" s="84" customFormat="1" ht="11.25" x14ac:dyDescent="0.2">
      <c r="A11" s="548">
        <v>1</v>
      </c>
      <c r="B11" s="549"/>
      <c r="C11" s="550"/>
      <c r="D11" s="548">
        <v>2</v>
      </c>
      <c r="E11" s="549"/>
      <c r="F11" s="549"/>
      <c r="G11" s="550"/>
      <c r="H11" s="548">
        <v>3</v>
      </c>
      <c r="I11" s="549"/>
      <c r="J11" s="549"/>
      <c r="K11" s="550"/>
    </row>
    <row r="12" spans="1:11" x14ac:dyDescent="0.25">
      <c r="A12" s="134" t="s">
        <v>347</v>
      </c>
      <c r="B12" s="32"/>
      <c r="C12" s="32"/>
      <c r="D12" s="632">
        <f>SUM(D13:G20)</f>
        <v>0</v>
      </c>
      <c r="E12" s="633"/>
      <c r="F12" s="633"/>
      <c r="G12" s="634"/>
      <c r="H12" s="632">
        <f>SUM(H13:K20)</f>
        <v>0</v>
      </c>
      <c r="I12" s="633"/>
      <c r="J12" s="633"/>
      <c r="K12" s="634"/>
    </row>
    <row r="13" spans="1:11" x14ac:dyDescent="0.25">
      <c r="A13" s="629" t="s">
        <v>113</v>
      </c>
      <c r="B13" s="630"/>
      <c r="C13" s="631"/>
      <c r="D13" s="632">
        <v>0</v>
      </c>
      <c r="E13" s="633"/>
      <c r="F13" s="633"/>
      <c r="G13" s="634"/>
      <c r="H13" s="632">
        <v>0</v>
      </c>
      <c r="I13" s="633"/>
      <c r="J13" s="633"/>
      <c r="K13" s="634"/>
    </row>
    <row r="14" spans="1:11" x14ac:dyDescent="0.25">
      <c r="A14" s="629" t="s">
        <v>112</v>
      </c>
      <c r="B14" s="630"/>
      <c r="C14" s="631"/>
      <c r="D14" s="632">
        <v>0</v>
      </c>
      <c r="E14" s="633"/>
      <c r="F14" s="633"/>
      <c r="G14" s="634"/>
      <c r="H14" s="632">
        <v>0</v>
      </c>
      <c r="I14" s="633"/>
      <c r="J14" s="633"/>
      <c r="K14" s="634"/>
    </row>
    <row r="15" spans="1:11" x14ac:dyDescent="0.25">
      <c r="A15" s="629" t="s">
        <v>111</v>
      </c>
      <c r="B15" s="630"/>
      <c r="C15" s="631"/>
      <c r="D15" s="632">
        <v>0</v>
      </c>
      <c r="E15" s="633"/>
      <c r="F15" s="633"/>
      <c r="G15" s="634"/>
      <c r="H15" s="632">
        <v>0</v>
      </c>
      <c r="I15" s="633"/>
      <c r="J15" s="633"/>
      <c r="K15" s="634"/>
    </row>
    <row r="16" spans="1:11" x14ac:dyDescent="0.25">
      <c r="A16" s="629" t="s">
        <v>110</v>
      </c>
      <c r="B16" s="630"/>
      <c r="C16" s="631"/>
      <c r="D16" s="632">
        <v>0</v>
      </c>
      <c r="E16" s="633"/>
      <c r="F16" s="633"/>
      <c r="G16" s="634"/>
      <c r="H16" s="632">
        <v>0</v>
      </c>
      <c r="I16" s="633"/>
      <c r="J16" s="633"/>
      <c r="K16" s="634"/>
    </row>
    <row r="17" spans="1:11" x14ac:dyDescent="0.25">
      <c r="A17" s="629" t="s">
        <v>109</v>
      </c>
      <c r="B17" s="630"/>
      <c r="C17" s="631"/>
      <c r="D17" s="632">
        <v>0</v>
      </c>
      <c r="E17" s="633"/>
      <c r="F17" s="633"/>
      <c r="G17" s="634"/>
      <c r="H17" s="632">
        <v>0</v>
      </c>
      <c r="I17" s="633"/>
      <c r="J17" s="633"/>
      <c r="K17" s="634"/>
    </row>
    <row r="18" spans="1:11" x14ac:dyDescent="0.25">
      <c r="A18" s="629" t="s">
        <v>108</v>
      </c>
      <c r="B18" s="630"/>
      <c r="C18" s="631"/>
      <c r="D18" s="632">
        <v>0</v>
      </c>
      <c r="E18" s="633"/>
      <c r="F18" s="633"/>
      <c r="G18" s="634"/>
      <c r="H18" s="632">
        <v>0</v>
      </c>
      <c r="I18" s="633"/>
      <c r="J18" s="633"/>
      <c r="K18" s="634"/>
    </row>
    <row r="19" spans="1:11" x14ac:dyDescent="0.25">
      <c r="A19" s="629" t="s">
        <v>107</v>
      </c>
      <c r="B19" s="630"/>
      <c r="C19" s="631"/>
      <c r="D19" s="632">
        <v>0</v>
      </c>
      <c r="E19" s="633"/>
      <c r="F19" s="633"/>
      <c r="G19" s="634"/>
      <c r="H19" s="632">
        <v>0</v>
      </c>
      <c r="I19" s="633"/>
      <c r="J19" s="633"/>
      <c r="K19" s="634"/>
    </row>
    <row r="20" spans="1:11" x14ac:dyDescent="0.25">
      <c r="A20" s="629" t="s">
        <v>106</v>
      </c>
      <c r="B20" s="630"/>
      <c r="C20" s="631"/>
      <c r="D20" s="632">
        <v>0</v>
      </c>
      <c r="E20" s="633"/>
      <c r="F20" s="633"/>
      <c r="G20" s="634"/>
      <c r="H20" s="632">
        <v>0</v>
      </c>
      <c r="I20" s="633"/>
      <c r="J20" s="633"/>
      <c r="K20" s="634"/>
    </row>
    <row r="21" spans="1:11" x14ac:dyDescent="0.25">
      <c r="A21" s="629" t="s">
        <v>105</v>
      </c>
      <c r="B21" s="630"/>
      <c r="C21" s="631"/>
      <c r="D21" s="632">
        <f>SUM('Прил.4_ф-6_ПЛАН налич.возм'!F16:F27)*1000</f>
        <v>1509.2</v>
      </c>
      <c r="E21" s="633"/>
      <c r="F21" s="633"/>
      <c r="G21" s="634"/>
      <c r="H21" s="632">
        <f>SUM('Прил.4_ф-6_ФАКТ налич.возм'!G27)*1000</f>
        <v>1306.0260000000001</v>
      </c>
      <c r="I21" s="633"/>
      <c r="J21" s="633"/>
      <c r="K21" s="634"/>
    </row>
    <row r="22" spans="1:11" x14ac:dyDescent="0.25">
      <c r="A22" s="626" t="s">
        <v>88</v>
      </c>
      <c r="B22" s="627"/>
      <c r="C22" s="628"/>
      <c r="D22" s="570">
        <f>D21+D12</f>
        <v>1509.2</v>
      </c>
      <c r="E22" s="571"/>
      <c r="F22" s="571"/>
      <c r="G22" s="572"/>
      <c r="H22" s="570">
        <f>H21+H12</f>
        <v>1306.0260000000001</v>
      </c>
      <c r="I22" s="571"/>
      <c r="J22" s="571"/>
      <c r="K22" s="572"/>
    </row>
    <row r="23" spans="1:11" x14ac:dyDescent="0.25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11.25" customHeight="1" x14ac:dyDescent="0.25">
      <c r="C24" s="5"/>
      <c r="D24" s="5"/>
      <c r="E24" s="5"/>
      <c r="F24" s="5"/>
      <c r="G24" s="5"/>
      <c r="H24" s="5"/>
      <c r="I24" s="5"/>
      <c r="J24" s="145"/>
      <c r="K24" s="384" t="s">
        <v>120</v>
      </c>
    </row>
    <row r="25" spans="1:11" s="3" customFormat="1" ht="11.25" customHeight="1" x14ac:dyDescent="0.2">
      <c r="C25" s="2"/>
      <c r="D25" s="2"/>
      <c r="E25" s="2"/>
      <c r="F25" s="2"/>
      <c r="G25" s="2"/>
      <c r="H25" s="2"/>
      <c r="I25" s="2"/>
      <c r="J25" s="146"/>
      <c r="K25" s="385" t="s">
        <v>601</v>
      </c>
    </row>
    <row r="26" spans="1:11" s="3" customFormat="1" ht="11.25" customHeight="1" x14ac:dyDescent="0.2">
      <c r="C26" s="2"/>
      <c r="D26" s="2"/>
      <c r="E26" s="2"/>
      <c r="F26" s="2"/>
      <c r="G26" s="2"/>
      <c r="H26" s="2"/>
      <c r="I26" s="2"/>
      <c r="J26" s="146"/>
      <c r="K26" s="386" t="s">
        <v>119</v>
      </c>
    </row>
    <row r="27" spans="1:11" s="3" customFormat="1" ht="11.25" customHeight="1" x14ac:dyDescent="0.2">
      <c r="C27" s="2"/>
      <c r="D27" s="2"/>
      <c r="E27" s="2"/>
      <c r="F27" s="2"/>
      <c r="G27" s="2"/>
      <c r="H27" s="2"/>
      <c r="I27" s="2"/>
      <c r="J27" s="146"/>
      <c r="K27" s="386"/>
    </row>
    <row r="28" spans="1:11" s="4" customFormat="1" ht="81.75" customHeight="1" x14ac:dyDescent="0.25">
      <c r="A28" s="623" t="s">
        <v>611</v>
      </c>
      <c r="B28" s="623"/>
      <c r="C28" s="623"/>
      <c r="D28" s="623"/>
      <c r="E28" s="623"/>
      <c r="F28" s="623"/>
      <c r="G28" s="623"/>
      <c r="H28" s="623"/>
      <c r="I28" s="623"/>
      <c r="J28" s="623"/>
      <c r="K28" s="623"/>
    </row>
    <row r="29" spans="1:11" s="388" customFormat="1" ht="23.25" customHeight="1" x14ac:dyDescent="0.2">
      <c r="A29" s="624" t="s">
        <v>100</v>
      </c>
      <c r="B29" s="624"/>
      <c r="C29" s="624"/>
      <c r="D29" s="624"/>
      <c r="E29" s="624"/>
      <c r="F29" s="624"/>
      <c r="G29" s="624"/>
      <c r="H29" s="624"/>
      <c r="I29" s="178" t="s">
        <v>702</v>
      </c>
      <c r="J29" s="389">
        <v>23</v>
      </c>
      <c r="K29" s="387" t="s">
        <v>117</v>
      </c>
    </row>
    <row r="30" spans="1:11" s="8" customFormat="1" ht="11.25" customHeight="1" x14ac:dyDescent="0.2">
      <c r="A30" s="7"/>
      <c r="B30" s="625" t="s">
        <v>11</v>
      </c>
      <c r="C30" s="625"/>
      <c r="D30" s="625"/>
      <c r="E30" s="625"/>
      <c r="F30" s="625"/>
      <c r="G30" s="625"/>
      <c r="H30" s="625"/>
      <c r="J30" s="147"/>
    </row>
    <row r="31" spans="1:11" x14ac:dyDescent="0.25">
      <c r="A31" s="7"/>
      <c r="B31" s="11"/>
      <c r="C31" s="11"/>
      <c r="D31" s="11"/>
      <c r="E31" s="11"/>
      <c r="F31" s="11"/>
      <c r="G31" s="11"/>
      <c r="H31" s="11"/>
      <c r="I31" s="8"/>
      <c r="J31" s="147"/>
      <c r="K31" s="8"/>
    </row>
    <row r="32" spans="1:11" ht="15.75" x14ac:dyDescent="0.25">
      <c r="A32" s="635" t="s">
        <v>448</v>
      </c>
      <c r="B32" s="635"/>
      <c r="C32" s="635"/>
      <c r="D32" s="635"/>
      <c r="E32" s="635"/>
      <c r="F32" s="635"/>
      <c r="G32" s="635"/>
      <c r="H32" s="635"/>
      <c r="I32" s="635"/>
      <c r="J32" s="635"/>
      <c r="K32" s="635"/>
    </row>
    <row r="33" spans="1:11" ht="23.25" customHeight="1" x14ac:dyDescent="0.25">
      <c r="A33" s="636" t="s">
        <v>116</v>
      </c>
      <c r="B33" s="637"/>
      <c r="C33" s="638"/>
      <c r="D33" s="636" t="s">
        <v>156</v>
      </c>
      <c r="E33" s="637"/>
      <c r="F33" s="637"/>
      <c r="G33" s="638"/>
      <c r="H33" s="636" t="s">
        <v>115</v>
      </c>
      <c r="I33" s="637"/>
      <c r="J33" s="637"/>
      <c r="K33" s="638"/>
    </row>
    <row r="34" spans="1:11" s="84" customFormat="1" ht="11.25" x14ac:dyDescent="0.2">
      <c r="A34" s="548">
        <v>1</v>
      </c>
      <c r="B34" s="549"/>
      <c r="C34" s="550"/>
      <c r="D34" s="548">
        <v>2</v>
      </c>
      <c r="E34" s="549"/>
      <c r="F34" s="549"/>
      <c r="G34" s="550"/>
      <c r="H34" s="548">
        <v>3</v>
      </c>
      <c r="I34" s="549"/>
      <c r="J34" s="549"/>
      <c r="K34" s="550"/>
    </row>
    <row r="35" spans="1:11" x14ac:dyDescent="0.25">
      <c r="A35" s="134" t="s">
        <v>347</v>
      </c>
      <c r="B35" s="32"/>
      <c r="C35" s="32"/>
      <c r="D35" s="632">
        <f>SUM(D36:G43)</f>
        <v>0</v>
      </c>
      <c r="E35" s="633"/>
      <c r="F35" s="633"/>
      <c r="G35" s="634"/>
      <c r="H35" s="632">
        <f>SUM(H36:K43)</f>
        <v>0</v>
      </c>
      <c r="I35" s="633"/>
      <c r="J35" s="633"/>
      <c r="K35" s="634"/>
    </row>
    <row r="36" spans="1:11" x14ac:dyDescent="0.25">
      <c r="A36" s="629" t="s">
        <v>113</v>
      </c>
      <c r="B36" s="630"/>
      <c r="C36" s="631"/>
      <c r="D36" s="632">
        <v>0</v>
      </c>
      <c r="E36" s="633"/>
      <c r="F36" s="633"/>
      <c r="G36" s="634"/>
      <c r="H36" s="632">
        <v>0</v>
      </c>
      <c r="I36" s="633"/>
      <c r="J36" s="633"/>
      <c r="K36" s="634"/>
    </row>
    <row r="37" spans="1:11" x14ac:dyDescent="0.25">
      <c r="A37" s="629" t="s">
        <v>112</v>
      </c>
      <c r="B37" s="630"/>
      <c r="C37" s="631"/>
      <c r="D37" s="632">
        <v>0</v>
      </c>
      <c r="E37" s="633"/>
      <c r="F37" s="633"/>
      <c r="G37" s="634"/>
      <c r="H37" s="632">
        <v>0</v>
      </c>
      <c r="I37" s="633"/>
      <c r="J37" s="633"/>
      <c r="K37" s="634"/>
    </row>
    <row r="38" spans="1:11" x14ac:dyDescent="0.25">
      <c r="A38" s="629" t="s">
        <v>111</v>
      </c>
      <c r="B38" s="630"/>
      <c r="C38" s="631"/>
      <c r="D38" s="632">
        <v>0</v>
      </c>
      <c r="E38" s="633"/>
      <c r="F38" s="633"/>
      <c r="G38" s="634"/>
      <c r="H38" s="632">
        <v>0</v>
      </c>
      <c r="I38" s="633"/>
      <c r="J38" s="633"/>
      <c r="K38" s="634"/>
    </row>
    <row r="39" spans="1:11" x14ac:dyDescent="0.25">
      <c r="A39" s="629" t="s">
        <v>110</v>
      </c>
      <c r="B39" s="630"/>
      <c r="C39" s="631"/>
      <c r="D39" s="632">
        <v>0</v>
      </c>
      <c r="E39" s="633"/>
      <c r="F39" s="633"/>
      <c r="G39" s="634"/>
      <c r="H39" s="632">
        <v>0</v>
      </c>
      <c r="I39" s="633"/>
      <c r="J39" s="633"/>
      <c r="K39" s="634"/>
    </row>
    <row r="40" spans="1:11" x14ac:dyDescent="0.25">
      <c r="A40" s="629" t="s">
        <v>109</v>
      </c>
      <c r="B40" s="630"/>
      <c r="C40" s="631"/>
      <c r="D40" s="632">
        <v>0</v>
      </c>
      <c r="E40" s="633"/>
      <c r="F40" s="633"/>
      <c r="G40" s="634"/>
      <c r="H40" s="632">
        <v>0</v>
      </c>
      <c r="I40" s="633"/>
      <c r="J40" s="633"/>
      <c r="K40" s="634"/>
    </row>
    <row r="41" spans="1:11" x14ac:dyDescent="0.25">
      <c r="A41" s="629" t="s">
        <v>108</v>
      </c>
      <c r="B41" s="630"/>
      <c r="C41" s="631"/>
      <c r="D41" s="632">
        <v>0</v>
      </c>
      <c r="E41" s="633"/>
      <c r="F41" s="633"/>
      <c r="G41" s="634"/>
      <c r="H41" s="632">
        <v>0</v>
      </c>
      <c r="I41" s="633"/>
      <c r="J41" s="633"/>
      <c r="K41" s="634"/>
    </row>
    <row r="42" spans="1:11" x14ac:dyDescent="0.25">
      <c r="A42" s="629" t="s">
        <v>107</v>
      </c>
      <c r="B42" s="630"/>
      <c r="C42" s="631"/>
      <c r="D42" s="632">
        <v>0</v>
      </c>
      <c r="E42" s="633"/>
      <c r="F42" s="633"/>
      <c r="G42" s="634"/>
      <c r="H42" s="632">
        <v>0</v>
      </c>
      <c r="I42" s="633"/>
      <c r="J42" s="633"/>
      <c r="K42" s="634"/>
    </row>
    <row r="43" spans="1:11" x14ac:dyDescent="0.25">
      <c r="A43" s="629" t="s">
        <v>106</v>
      </c>
      <c r="B43" s="630"/>
      <c r="C43" s="631"/>
      <c r="D43" s="632">
        <v>0</v>
      </c>
      <c r="E43" s="633"/>
      <c r="F43" s="633"/>
      <c r="G43" s="634"/>
      <c r="H43" s="632">
        <v>0</v>
      </c>
      <c r="I43" s="633"/>
      <c r="J43" s="633"/>
      <c r="K43" s="634"/>
    </row>
    <row r="44" spans="1:11" x14ac:dyDescent="0.25">
      <c r="A44" s="639" t="s">
        <v>105</v>
      </c>
      <c r="B44" s="640"/>
      <c r="C44" s="641"/>
      <c r="D44" s="642">
        <f>SUM('Прил.4_ф-6_ПЛАН налич.возм'!F43:F54)*1000</f>
        <v>1438.1999999999998</v>
      </c>
      <c r="E44" s="643"/>
      <c r="F44" s="643"/>
      <c r="G44" s="644"/>
      <c r="H44" s="632">
        <f>SUM('Прил.4_ф-6_ФАКТ налич.возм'!G54)*1000</f>
        <v>1075.8689999999997</v>
      </c>
      <c r="I44" s="633"/>
      <c r="J44" s="633"/>
      <c r="K44" s="634"/>
    </row>
    <row r="45" spans="1:11" x14ac:dyDescent="0.25">
      <c r="A45" s="629" t="s">
        <v>88</v>
      </c>
      <c r="B45" s="630"/>
      <c r="C45" s="631"/>
      <c r="D45" s="632">
        <f>D44+D35</f>
        <v>1438.1999999999998</v>
      </c>
      <c r="E45" s="633"/>
      <c r="F45" s="633"/>
      <c r="G45" s="634"/>
      <c r="H45" s="570">
        <f>H44+H35</f>
        <v>1075.8689999999997</v>
      </c>
      <c r="I45" s="571"/>
      <c r="J45" s="571"/>
      <c r="K45" s="572"/>
    </row>
    <row r="46" spans="1:11" x14ac:dyDescent="0.25">
      <c r="A46" s="52"/>
      <c r="B46" s="52"/>
      <c r="C46" s="52"/>
      <c r="D46" s="53"/>
      <c r="E46" s="53"/>
      <c r="F46" s="53"/>
      <c r="G46" s="53"/>
      <c r="H46" s="53"/>
      <c r="I46" s="53"/>
      <c r="J46" s="53"/>
      <c r="K46" s="53"/>
    </row>
    <row r="47" spans="1:11" ht="11.25" customHeight="1" x14ac:dyDescent="0.25">
      <c r="C47" s="5"/>
      <c r="D47" s="5"/>
      <c r="E47" s="5"/>
      <c r="F47" s="5"/>
      <c r="G47" s="5"/>
      <c r="H47" s="5"/>
      <c r="I47" s="5"/>
      <c r="J47" s="145"/>
      <c r="K47" s="384" t="s">
        <v>120</v>
      </c>
    </row>
    <row r="48" spans="1:11" s="3" customFormat="1" ht="11.25" customHeight="1" x14ac:dyDescent="0.2">
      <c r="C48" s="2"/>
      <c r="D48" s="2"/>
      <c r="E48" s="2"/>
      <c r="F48" s="2"/>
      <c r="G48" s="2"/>
      <c r="H48" s="2"/>
      <c r="I48" s="2"/>
      <c r="J48" s="146"/>
      <c r="K48" s="385" t="s">
        <v>601</v>
      </c>
    </row>
    <row r="49" spans="1:11" s="3" customFormat="1" ht="11.25" customHeight="1" x14ac:dyDescent="0.2">
      <c r="C49" s="2"/>
      <c r="D49" s="2"/>
      <c r="E49" s="2"/>
      <c r="F49" s="2"/>
      <c r="G49" s="2"/>
      <c r="H49" s="2"/>
      <c r="I49" s="2"/>
      <c r="J49" s="146"/>
      <c r="K49" s="386" t="s">
        <v>119</v>
      </c>
    </row>
    <row r="50" spans="1:11" s="4" customFormat="1" ht="81.75" customHeight="1" x14ac:dyDescent="0.25">
      <c r="A50" s="623" t="s">
        <v>611</v>
      </c>
      <c r="B50" s="623"/>
      <c r="C50" s="623"/>
      <c r="D50" s="623"/>
      <c r="E50" s="623"/>
      <c r="F50" s="623"/>
      <c r="G50" s="623"/>
      <c r="H50" s="623"/>
      <c r="I50" s="623"/>
      <c r="J50" s="623"/>
      <c r="K50" s="623"/>
    </row>
    <row r="51" spans="1:11" s="388" customFormat="1" ht="23.25" customHeight="1" x14ac:dyDescent="0.2">
      <c r="A51" s="624" t="s">
        <v>100</v>
      </c>
      <c r="B51" s="624"/>
      <c r="C51" s="624"/>
      <c r="D51" s="624"/>
      <c r="E51" s="624"/>
      <c r="F51" s="624"/>
      <c r="G51" s="624"/>
      <c r="H51" s="624"/>
      <c r="I51" s="178" t="s">
        <v>118</v>
      </c>
      <c r="J51" s="389">
        <v>23</v>
      </c>
      <c r="K51" s="387" t="s">
        <v>117</v>
      </c>
    </row>
    <row r="52" spans="1:11" s="8" customFormat="1" ht="11.25" customHeight="1" x14ac:dyDescent="0.2">
      <c r="A52" s="7"/>
      <c r="B52" s="625" t="s">
        <v>11</v>
      </c>
      <c r="C52" s="625"/>
      <c r="D52" s="625"/>
      <c r="E52" s="625"/>
      <c r="F52" s="625"/>
      <c r="G52" s="625"/>
      <c r="H52" s="625"/>
      <c r="J52" s="147"/>
    </row>
    <row r="53" spans="1:11" x14ac:dyDescent="0.25">
      <c r="A53" s="7"/>
      <c r="B53" s="364"/>
      <c r="C53" s="364"/>
      <c r="D53" s="364"/>
      <c r="E53" s="364"/>
      <c r="F53" s="364"/>
      <c r="G53" s="364"/>
      <c r="H53" s="364"/>
      <c r="I53" s="8"/>
      <c r="J53" s="147"/>
      <c r="K53" s="8"/>
    </row>
    <row r="54" spans="1:11" ht="15.75" x14ac:dyDescent="0.25">
      <c r="A54" s="635" t="s">
        <v>449</v>
      </c>
      <c r="B54" s="635"/>
      <c r="C54" s="635"/>
      <c r="D54" s="635"/>
      <c r="E54" s="635"/>
      <c r="F54" s="635"/>
      <c r="G54" s="635"/>
      <c r="H54" s="635"/>
      <c r="I54" s="635"/>
      <c r="J54" s="635"/>
      <c r="K54" s="635"/>
    </row>
    <row r="55" spans="1:11" ht="35.25" customHeight="1" x14ac:dyDescent="0.25">
      <c r="A55" s="636" t="s">
        <v>116</v>
      </c>
      <c r="B55" s="637"/>
      <c r="C55" s="638"/>
      <c r="D55" s="636" t="s">
        <v>156</v>
      </c>
      <c r="E55" s="637"/>
      <c r="F55" s="637"/>
      <c r="G55" s="638"/>
      <c r="H55" s="636" t="s">
        <v>115</v>
      </c>
      <c r="I55" s="637"/>
      <c r="J55" s="637"/>
      <c r="K55" s="638"/>
    </row>
    <row r="56" spans="1:11" x14ac:dyDescent="0.25">
      <c r="A56" s="645">
        <v>1</v>
      </c>
      <c r="B56" s="646"/>
      <c r="C56" s="647"/>
      <c r="D56" s="645">
        <v>2</v>
      </c>
      <c r="E56" s="646"/>
      <c r="F56" s="646"/>
      <c r="G56" s="647"/>
      <c r="H56" s="645">
        <v>3</v>
      </c>
      <c r="I56" s="646"/>
      <c r="J56" s="646"/>
      <c r="K56" s="647"/>
    </row>
    <row r="57" spans="1:11" x14ac:dyDescent="0.25">
      <c r="A57" s="134" t="s">
        <v>347</v>
      </c>
      <c r="B57" s="32"/>
      <c r="C57" s="32"/>
      <c r="D57" s="632">
        <f>SUM(D58:G65)</f>
        <v>0</v>
      </c>
      <c r="E57" s="633"/>
      <c r="F57" s="633"/>
      <c r="G57" s="634"/>
      <c r="H57" s="632">
        <f>SUM(H58:K65)</f>
        <v>0</v>
      </c>
      <c r="I57" s="633"/>
      <c r="J57" s="633"/>
      <c r="K57" s="634"/>
    </row>
    <row r="58" spans="1:11" x14ac:dyDescent="0.25">
      <c r="A58" s="629" t="s">
        <v>113</v>
      </c>
      <c r="B58" s="630"/>
      <c r="C58" s="631"/>
      <c r="D58" s="632">
        <v>0</v>
      </c>
      <c r="E58" s="633"/>
      <c r="F58" s="633"/>
      <c r="G58" s="634"/>
      <c r="H58" s="632">
        <v>0</v>
      </c>
      <c r="I58" s="633"/>
      <c r="J58" s="633"/>
      <c r="K58" s="634"/>
    </row>
    <row r="59" spans="1:11" x14ac:dyDescent="0.25">
      <c r="A59" s="629" t="s">
        <v>112</v>
      </c>
      <c r="B59" s="630"/>
      <c r="C59" s="631"/>
      <c r="D59" s="632">
        <v>0</v>
      </c>
      <c r="E59" s="633"/>
      <c r="F59" s="633"/>
      <c r="G59" s="634"/>
      <c r="H59" s="632">
        <v>0</v>
      </c>
      <c r="I59" s="633"/>
      <c r="J59" s="633"/>
      <c r="K59" s="634"/>
    </row>
    <row r="60" spans="1:11" x14ac:dyDescent="0.25">
      <c r="A60" s="629" t="s">
        <v>111</v>
      </c>
      <c r="B60" s="630"/>
      <c r="C60" s="631"/>
      <c r="D60" s="632">
        <v>0</v>
      </c>
      <c r="E60" s="633"/>
      <c r="F60" s="633"/>
      <c r="G60" s="634"/>
      <c r="H60" s="632">
        <v>0</v>
      </c>
      <c r="I60" s="633"/>
      <c r="J60" s="633"/>
      <c r="K60" s="634"/>
    </row>
    <row r="61" spans="1:11" x14ac:dyDescent="0.25">
      <c r="A61" s="629" t="s">
        <v>110</v>
      </c>
      <c r="B61" s="630"/>
      <c r="C61" s="631"/>
      <c r="D61" s="632">
        <v>0</v>
      </c>
      <c r="E61" s="633"/>
      <c r="F61" s="633"/>
      <c r="G61" s="634"/>
      <c r="H61" s="632">
        <v>0</v>
      </c>
      <c r="I61" s="633"/>
      <c r="J61" s="633"/>
      <c r="K61" s="634"/>
    </row>
    <row r="62" spans="1:11" x14ac:dyDescent="0.25">
      <c r="A62" s="629" t="s">
        <v>109</v>
      </c>
      <c r="B62" s="630"/>
      <c r="C62" s="631"/>
      <c r="D62" s="632">
        <v>0</v>
      </c>
      <c r="E62" s="633"/>
      <c r="F62" s="633"/>
      <c r="G62" s="634"/>
      <c r="H62" s="632">
        <v>0</v>
      </c>
      <c r="I62" s="633"/>
      <c r="J62" s="633"/>
      <c r="K62" s="634"/>
    </row>
    <row r="63" spans="1:11" x14ac:dyDescent="0.25">
      <c r="A63" s="629" t="s">
        <v>108</v>
      </c>
      <c r="B63" s="630"/>
      <c r="C63" s="631"/>
      <c r="D63" s="632">
        <v>0</v>
      </c>
      <c r="E63" s="633"/>
      <c r="F63" s="633"/>
      <c r="G63" s="634"/>
      <c r="H63" s="632">
        <v>0</v>
      </c>
      <c r="I63" s="633"/>
      <c r="J63" s="633"/>
      <c r="K63" s="634"/>
    </row>
    <row r="64" spans="1:11" x14ac:dyDescent="0.25">
      <c r="A64" s="629" t="s">
        <v>107</v>
      </c>
      <c r="B64" s="630"/>
      <c r="C64" s="631"/>
      <c r="D64" s="632">
        <v>0</v>
      </c>
      <c r="E64" s="633"/>
      <c r="F64" s="633"/>
      <c r="G64" s="634"/>
      <c r="H64" s="632">
        <v>0</v>
      </c>
      <c r="I64" s="633"/>
      <c r="J64" s="633"/>
      <c r="K64" s="634"/>
    </row>
    <row r="65" spans="1:11" x14ac:dyDescent="0.25">
      <c r="A65" s="629" t="s">
        <v>106</v>
      </c>
      <c r="B65" s="630"/>
      <c r="C65" s="631"/>
      <c r="D65" s="632">
        <v>0</v>
      </c>
      <c r="E65" s="633"/>
      <c r="F65" s="633"/>
      <c r="G65" s="634"/>
      <c r="H65" s="632">
        <v>0</v>
      </c>
      <c r="I65" s="633"/>
      <c r="J65" s="633"/>
      <c r="K65" s="634"/>
    </row>
    <row r="66" spans="1:11" x14ac:dyDescent="0.25">
      <c r="A66" s="629" t="s">
        <v>105</v>
      </c>
      <c r="B66" s="630"/>
      <c r="C66" s="631"/>
      <c r="D66" s="632">
        <f>SUM('Прил.4_ф-6_ПЛАН налич.возм'!F70:F81)*1000</f>
        <v>1116.2889999999998</v>
      </c>
      <c r="E66" s="633"/>
      <c r="F66" s="633"/>
      <c r="G66" s="634"/>
      <c r="H66" s="632">
        <f>SUM('Прил.4_ф-6_ФАКТ налич.возм'!G81)*1000</f>
        <v>904.20699999999999</v>
      </c>
      <c r="I66" s="633"/>
      <c r="J66" s="633"/>
      <c r="K66" s="634"/>
    </row>
    <row r="67" spans="1:11" x14ac:dyDescent="0.25">
      <c r="A67" s="629" t="s">
        <v>88</v>
      </c>
      <c r="B67" s="630"/>
      <c r="C67" s="631"/>
      <c r="D67" s="632">
        <f>D66+D57</f>
        <v>1116.2889999999998</v>
      </c>
      <c r="E67" s="633"/>
      <c r="F67" s="633"/>
      <c r="G67" s="634"/>
      <c r="H67" s="570">
        <f>H66+H57</f>
        <v>904.20699999999999</v>
      </c>
      <c r="I67" s="571"/>
      <c r="J67" s="571"/>
      <c r="K67" s="572"/>
    </row>
    <row r="68" spans="1:11" x14ac:dyDescent="0.25">
      <c r="A68" s="52"/>
      <c r="B68" s="52"/>
      <c r="C68" s="52"/>
      <c r="D68" s="53"/>
      <c r="E68" s="53"/>
      <c r="F68" s="53"/>
      <c r="G68" s="53"/>
      <c r="H68" s="53"/>
      <c r="I68" s="53"/>
      <c r="J68" s="53"/>
      <c r="K68" s="53"/>
    </row>
    <row r="69" spans="1:11" ht="11.25" customHeight="1" x14ac:dyDescent="0.25">
      <c r="C69" s="5"/>
      <c r="D69" s="5"/>
      <c r="E69" s="5"/>
      <c r="F69" s="5"/>
      <c r="G69" s="5"/>
      <c r="H69" s="5"/>
      <c r="I69" s="5"/>
      <c r="J69" s="145"/>
      <c r="K69" s="384" t="s">
        <v>120</v>
      </c>
    </row>
    <row r="70" spans="1:11" s="3" customFormat="1" ht="11.25" customHeight="1" x14ac:dyDescent="0.2">
      <c r="C70" s="2"/>
      <c r="D70" s="2"/>
      <c r="E70" s="2"/>
      <c r="F70" s="2"/>
      <c r="G70" s="2"/>
      <c r="H70" s="2"/>
      <c r="I70" s="2"/>
      <c r="J70" s="146"/>
      <c r="K70" s="385" t="s">
        <v>601</v>
      </c>
    </row>
    <row r="71" spans="1:11" s="3" customFormat="1" ht="11.25" customHeight="1" x14ac:dyDescent="0.2">
      <c r="C71" s="2"/>
      <c r="D71" s="2"/>
      <c r="E71" s="2"/>
      <c r="F71" s="2"/>
      <c r="G71" s="2"/>
      <c r="H71" s="2"/>
      <c r="I71" s="2"/>
      <c r="J71" s="146"/>
      <c r="K71" s="386" t="s">
        <v>119</v>
      </c>
    </row>
    <row r="72" spans="1:11" s="3" customFormat="1" ht="11.25" customHeight="1" x14ac:dyDescent="0.2">
      <c r="C72" s="2"/>
      <c r="D72" s="2"/>
      <c r="E72" s="2"/>
      <c r="F72" s="2"/>
      <c r="G72" s="2"/>
      <c r="H72" s="2"/>
      <c r="I72" s="2"/>
      <c r="J72" s="146"/>
      <c r="K72" s="386"/>
    </row>
    <row r="73" spans="1:11" s="4" customFormat="1" ht="81.75" customHeight="1" x14ac:dyDescent="0.25">
      <c r="A73" s="623" t="s">
        <v>611</v>
      </c>
      <c r="B73" s="623"/>
      <c r="C73" s="623"/>
      <c r="D73" s="623"/>
      <c r="E73" s="623"/>
      <c r="F73" s="623"/>
      <c r="G73" s="623"/>
      <c r="H73" s="623"/>
      <c r="I73" s="623"/>
      <c r="J73" s="623"/>
      <c r="K73" s="623"/>
    </row>
    <row r="74" spans="1:11" s="388" customFormat="1" ht="23.25" customHeight="1" x14ac:dyDescent="0.2">
      <c r="A74" s="624" t="s">
        <v>100</v>
      </c>
      <c r="B74" s="624"/>
      <c r="C74" s="624"/>
      <c r="D74" s="624"/>
      <c r="E74" s="624"/>
      <c r="F74" s="624"/>
      <c r="G74" s="624"/>
      <c r="H74" s="624"/>
      <c r="I74" s="178" t="s">
        <v>702</v>
      </c>
      <c r="J74" s="389">
        <v>23</v>
      </c>
      <c r="K74" s="387" t="s">
        <v>117</v>
      </c>
    </row>
    <row r="75" spans="1:11" s="8" customFormat="1" ht="11.25" customHeight="1" x14ac:dyDescent="0.2">
      <c r="A75" s="7"/>
      <c r="B75" s="625" t="s">
        <v>11</v>
      </c>
      <c r="C75" s="625"/>
      <c r="D75" s="625"/>
      <c r="E75" s="625"/>
      <c r="F75" s="625"/>
      <c r="G75" s="625"/>
      <c r="H75" s="625"/>
      <c r="J75" s="147"/>
    </row>
    <row r="76" spans="1:11" x14ac:dyDescent="0.25">
      <c r="A76" s="7"/>
      <c r="B76" s="11"/>
      <c r="C76" s="11"/>
      <c r="D76" s="11"/>
      <c r="E76" s="11"/>
      <c r="F76" s="11"/>
      <c r="G76" s="11"/>
      <c r="H76" s="11"/>
      <c r="I76" s="8"/>
      <c r="J76" s="147"/>
      <c r="K76" s="8"/>
    </row>
    <row r="77" spans="1:11" ht="18" customHeight="1" x14ac:dyDescent="0.25">
      <c r="A77" s="635" t="s">
        <v>450</v>
      </c>
      <c r="B77" s="635"/>
      <c r="C77" s="635"/>
      <c r="D77" s="635"/>
      <c r="E77" s="635"/>
      <c r="F77" s="635"/>
      <c r="G77" s="635"/>
      <c r="H77" s="635"/>
      <c r="I77" s="635"/>
      <c r="J77" s="635"/>
      <c r="K77" s="635"/>
    </row>
    <row r="78" spans="1:11" ht="26.25" customHeight="1" x14ac:dyDescent="0.25">
      <c r="A78" s="636" t="s">
        <v>116</v>
      </c>
      <c r="B78" s="637"/>
      <c r="C78" s="638"/>
      <c r="D78" s="636" t="s">
        <v>156</v>
      </c>
      <c r="E78" s="637"/>
      <c r="F78" s="637"/>
      <c r="G78" s="638"/>
      <c r="H78" s="636" t="s">
        <v>115</v>
      </c>
      <c r="I78" s="637"/>
      <c r="J78" s="637"/>
      <c r="K78" s="638"/>
    </row>
    <row r="79" spans="1:11" x14ac:dyDescent="0.25">
      <c r="A79" s="645">
        <v>1</v>
      </c>
      <c r="B79" s="646"/>
      <c r="C79" s="647"/>
      <c r="D79" s="645">
        <v>2</v>
      </c>
      <c r="E79" s="646"/>
      <c r="F79" s="646"/>
      <c r="G79" s="647"/>
      <c r="H79" s="645">
        <v>3</v>
      </c>
      <c r="I79" s="646"/>
      <c r="J79" s="646"/>
      <c r="K79" s="647"/>
    </row>
    <row r="80" spans="1:11" x14ac:dyDescent="0.25">
      <c r="A80" s="134" t="s">
        <v>347</v>
      </c>
      <c r="B80" s="32"/>
      <c r="C80" s="32"/>
      <c r="D80" s="632">
        <f>SUM(D81:G88)</f>
        <v>0</v>
      </c>
      <c r="E80" s="633"/>
      <c r="F80" s="633"/>
      <c r="G80" s="634"/>
      <c r="H80" s="632">
        <f>SUM(H81:K88)</f>
        <v>0</v>
      </c>
      <c r="I80" s="633"/>
      <c r="J80" s="633"/>
      <c r="K80" s="634"/>
    </row>
    <row r="81" spans="1:11" x14ac:dyDescent="0.25">
      <c r="A81" s="629" t="s">
        <v>113</v>
      </c>
      <c r="B81" s="630"/>
      <c r="C81" s="631"/>
      <c r="D81" s="632">
        <v>0</v>
      </c>
      <c r="E81" s="633"/>
      <c r="F81" s="633"/>
      <c r="G81" s="634"/>
      <c r="H81" s="632">
        <v>0</v>
      </c>
      <c r="I81" s="633"/>
      <c r="J81" s="633"/>
      <c r="K81" s="634"/>
    </row>
    <row r="82" spans="1:11" x14ac:dyDescent="0.25">
      <c r="A82" s="629" t="s">
        <v>112</v>
      </c>
      <c r="B82" s="630"/>
      <c r="C82" s="631"/>
      <c r="D82" s="632">
        <v>0</v>
      </c>
      <c r="E82" s="633"/>
      <c r="F82" s="633"/>
      <c r="G82" s="634"/>
      <c r="H82" s="632">
        <v>0</v>
      </c>
      <c r="I82" s="633"/>
      <c r="J82" s="633"/>
      <c r="K82" s="634"/>
    </row>
    <row r="83" spans="1:11" x14ac:dyDescent="0.25">
      <c r="A83" s="629" t="s">
        <v>111</v>
      </c>
      <c r="B83" s="630"/>
      <c r="C83" s="631"/>
      <c r="D83" s="632">
        <v>0</v>
      </c>
      <c r="E83" s="633"/>
      <c r="F83" s="633"/>
      <c r="G83" s="634"/>
      <c r="H83" s="632">
        <v>0</v>
      </c>
      <c r="I83" s="633"/>
      <c r="J83" s="633"/>
      <c r="K83" s="634"/>
    </row>
    <row r="84" spans="1:11" x14ac:dyDescent="0.25">
      <c r="A84" s="629" t="s">
        <v>110</v>
      </c>
      <c r="B84" s="630"/>
      <c r="C84" s="631"/>
      <c r="D84" s="632">
        <v>0</v>
      </c>
      <c r="E84" s="633"/>
      <c r="F84" s="633"/>
      <c r="G84" s="634"/>
      <c r="H84" s="632">
        <v>0</v>
      </c>
      <c r="I84" s="633"/>
      <c r="J84" s="633"/>
      <c r="K84" s="634"/>
    </row>
    <row r="85" spans="1:11" x14ac:dyDescent="0.25">
      <c r="A85" s="629" t="s">
        <v>109</v>
      </c>
      <c r="B85" s="630"/>
      <c r="C85" s="631"/>
      <c r="D85" s="632">
        <v>0</v>
      </c>
      <c r="E85" s="633"/>
      <c r="F85" s="633"/>
      <c r="G85" s="634"/>
      <c r="H85" s="632">
        <v>0</v>
      </c>
      <c r="I85" s="633"/>
      <c r="J85" s="633"/>
      <c r="K85" s="634"/>
    </row>
    <row r="86" spans="1:11" x14ac:dyDescent="0.25">
      <c r="A86" s="629" t="s">
        <v>108</v>
      </c>
      <c r="B86" s="630"/>
      <c r="C86" s="631"/>
      <c r="D86" s="632">
        <v>0</v>
      </c>
      <c r="E86" s="633"/>
      <c r="F86" s="633"/>
      <c r="G86" s="634"/>
      <c r="H86" s="632">
        <v>0</v>
      </c>
      <c r="I86" s="633"/>
      <c r="J86" s="633"/>
      <c r="K86" s="634"/>
    </row>
    <row r="87" spans="1:11" x14ac:dyDescent="0.25">
      <c r="A87" s="629" t="s">
        <v>107</v>
      </c>
      <c r="B87" s="630"/>
      <c r="C87" s="631"/>
      <c r="D87" s="632">
        <v>0</v>
      </c>
      <c r="E87" s="633"/>
      <c r="F87" s="633"/>
      <c r="G87" s="634"/>
      <c r="H87" s="632">
        <v>0</v>
      </c>
      <c r="I87" s="633"/>
      <c r="J87" s="633"/>
      <c r="K87" s="634"/>
    </row>
    <row r="88" spans="1:11" x14ac:dyDescent="0.25">
      <c r="A88" s="629" t="s">
        <v>106</v>
      </c>
      <c r="B88" s="630"/>
      <c r="C88" s="631"/>
      <c r="D88" s="632">
        <v>0</v>
      </c>
      <c r="E88" s="633"/>
      <c r="F88" s="633"/>
      <c r="G88" s="634"/>
      <c r="H88" s="632">
        <v>0</v>
      </c>
      <c r="I88" s="633"/>
      <c r="J88" s="633"/>
      <c r="K88" s="634"/>
    </row>
    <row r="89" spans="1:11" x14ac:dyDescent="0.25">
      <c r="A89" s="629" t="s">
        <v>105</v>
      </c>
      <c r="B89" s="630"/>
      <c r="C89" s="631"/>
      <c r="D89" s="632">
        <f>SUM('Прил.4_ф-6_ПЛАН налич.возм'!F97:F108)*1000</f>
        <v>882.19999999999993</v>
      </c>
      <c r="E89" s="633"/>
      <c r="F89" s="633"/>
      <c r="G89" s="634"/>
      <c r="H89" s="632">
        <f>SUM('Прил.4_ф-6_ФАКТ налич.возм'!G108)*1000</f>
        <v>762.77499999999998</v>
      </c>
      <c r="I89" s="633"/>
      <c r="J89" s="633"/>
      <c r="K89" s="634"/>
    </row>
    <row r="90" spans="1:11" x14ac:dyDescent="0.25">
      <c r="A90" s="626" t="s">
        <v>88</v>
      </c>
      <c r="B90" s="627"/>
      <c r="C90" s="628"/>
      <c r="D90" s="570">
        <f>D89+D80</f>
        <v>882.19999999999993</v>
      </c>
      <c r="E90" s="571"/>
      <c r="F90" s="571"/>
      <c r="G90" s="572"/>
      <c r="H90" s="570">
        <f>H89+H80</f>
        <v>762.77499999999998</v>
      </c>
      <c r="I90" s="571"/>
      <c r="J90" s="571"/>
      <c r="K90" s="572"/>
    </row>
    <row r="91" spans="1:11" x14ac:dyDescent="0.25">
      <c r="A91" s="158"/>
      <c r="B91" s="158"/>
      <c r="C91" s="158"/>
      <c r="D91" s="159"/>
      <c r="E91" s="159"/>
      <c r="F91" s="159"/>
      <c r="G91" s="159"/>
      <c r="H91" s="159"/>
      <c r="I91" s="159"/>
      <c r="J91" s="159"/>
      <c r="K91" s="159"/>
    </row>
    <row r="92" spans="1:11" ht="11.25" customHeight="1" x14ac:dyDescent="0.25">
      <c r="C92" s="5"/>
      <c r="D92" s="5"/>
      <c r="E92" s="5"/>
      <c r="F92" s="5"/>
      <c r="G92" s="5"/>
      <c r="H92" s="5"/>
      <c r="I92" s="5"/>
      <c r="J92" s="145"/>
      <c r="K92" s="384" t="s">
        <v>120</v>
      </c>
    </row>
    <row r="93" spans="1:11" s="3" customFormat="1" ht="11.25" customHeight="1" x14ac:dyDescent="0.2">
      <c r="C93" s="2"/>
      <c r="D93" s="2"/>
      <c r="E93" s="2"/>
      <c r="F93" s="2"/>
      <c r="G93" s="2"/>
      <c r="H93" s="2"/>
      <c r="I93" s="2"/>
      <c r="J93" s="146"/>
      <c r="K93" s="385" t="s">
        <v>601</v>
      </c>
    </row>
    <row r="94" spans="1:11" s="3" customFormat="1" ht="11.25" customHeight="1" x14ac:dyDescent="0.2">
      <c r="C94" s="2"/>
      <c r="D94" s="2"/>
      <c r="E94" s="2"/>
      <c r="F94" s="2"/>
      <c r="G94" s="2"/>
      <c r="H94" s="2"/>
      <c r="I94" s="2"/>
      <c r="J94" s="146"/>
      <c r="K94" s="386" t="s">
        <v>119</v>
      </c>
    </row>
    <row r="95" spans="1:11" s="3" customFormat="1" ht="11.25" customHeight="1" x14ac:dyDescent="0.2">
      <c r="C95" s="2"/>
      <c r="D95" s="2"/>
      <c r="E95" s="2"/>
      <c r="F95" s="2"/>
      <c r="G95" s="2"/>
      <c r="H95" s="2"/>
      <c r="I95" s="2"/>
      <c r="J95" s="146"/>
      <c r="K95" s="386"/>
    </row>
    <row r="96" spans="1:11" s="4" customFormat="1" ht="81.75" customHeight="1" x14ac:dyDescent="0.25">
      <c r="A96" s="623" t="s">
        <v>611</v>
      </c>
      <c r="B96" s="623"/>
      <c r="C96" s="623"/>
      <c r="D96" s="623"/>
      <c r="E96" s="623"/>
      <c r="F96" s="623"/>
      <c r="G96" s="623"/>
      <c r="H96" s="623"/>
      <c r="I96" s="623"/>
      <c r="J96" s="623"/>
      <c r="K96" s="623"/>
    </row>
    <row r="97" spans="1:11" s="388" customFormat="1" ht="23.25" customHeight="1" x14ac:dyDescent="0.2">
      <c r="A97" s="624" t="s">
        <v>100</v>
      </c>
      <c r="B97" s="624"/>
      <c r="C97" s="624"/>
      <c r="D97" s="624"/>
      <c r="E97" s="624"/>
      <c r="F97" s="624"/>
      <c r="G97" s="624"/>
      <c r="H97" s="624"/>
      <c r="I97" s="178" t="s">
        <v>702</v>
      </c>
      <c r="J97" s="389">
        <v>23</v>
      </c>
      <c r="K97" s="387" t="s">
        <v>117</v>
      </c>
    </row>
    <row r="98" spans="1:11" s="8" customFormat="1" ht="11.25" customHeight="1" x14ac:dyDescent="0.2">
      <c r="A98" s="7"/>
      <c r="B98" s="625" t="s">
        <v>11</v>
      </c>
      <c r="C98" s="625"/>
      <c r="D98" s="625"/>
      <c r="E98" s="625"/>
      <c r="F98" s="625"/>
      <c r="G98" s="625"/>
      <c r="H98" s="625"/>
      <c r="J98" s="147"/>
    </row>
    <row r="99" spans="1:11" x14ac:dyDescent="0.25">
      <c r="A99" s="7"/>
      <c r="B99" s="364"/>
      <c r="C99" s="364"/>
      <c r="D99" s="364"/>
      <c r="E99" s="364"/>
      <c r="F99" s="364"/>
      <c r="G99" s="364"/>
      <c r="H99" s="364"/>
      <c r="I99" s="8"/>
      <c r="J99" s="147"/>
      <c r="K99" s="8"/>
    </row>
    <row r="100" spans="1:11" ht="21" customHeight="1" x14ac:dyDescent="0.25">
      <c r="A100" s="635" t="s">
        <v>451</v>
      </c>
      <c r="B100" s="635"/>
      <c r="C100" s="635"/>
      <c r="D100" s="635"/>
      <c r="E100" s="635"/>
      <c r="F100" s="635"/>
      <c r="G100" s="635"/>
      <c r="H100" s="635"/>
      <c r="I100" s="635"/>
      <c r="J100" s="635"/>
      <c r="K100" s="635"/>
    </row>
    <row r="101" spans="1:11" ht="24" customHeight="1" x14ac:dyDescent="0.25">
      <c r="A101" s="636" t="s">
        <v>116</v>
      </c>
      <c r="B101" s="637"/>
      <c r="C101" s="638"/>
      <c r="D101" s="636" t="s">
        <v>156</v>
      </c>
      <c r="E101" s="637"/>
      <c r="F101" s="637"/>
      <c r="G101" s="638"/>
      <c r="H101" s="636" t="s">
        <v>115</v>
      </c>
      <c r="I101" s="637"/>
      <c r="J101" s="637"/>
      <c r="K101" s="638"/>
    </row>
    <row r="102" spans="1:11" x14ac:dyDescent="0.25">
      <c r="A102" s="645">
        <v>1</v>
      </c>
      <c r="B102" s="646"/>
      <c r="C102" s="647"/>
      <c r="D102" s="645">
        <v>2</v>
      </c>
      <c r="E102" s="646"/>
      <c r="F102" s="646"/>
      <c r="G102" s="647"/>
      <c r="H102" s="645">
        <v>3</v>
      </c>
      <c r="I102" s="646"/>
      <c r="J102" s="646"/>
      <c r="K102" s="647"/>
    </row>
    <row r="103" spans="1:11" x14ac:dyDescent="0.25">
      <c r="A103" s="134" t="s">
        <v>347</v>
      </c>
      <c r="B103" s="32"/>
      <c r="C103" s="32"/>
      <c r="D103" s="632">
        <f>SUM(D104:G111)</f>
        <v>0</v>
      </c>
      <c r="E103" s="633"/>
      <c r="F103" s="633"/>
      <c r="G103" s="634"/>
      <c r="H103" s="632">
        <f>SUM(H104:K111)</f>
        <v>0</v>
      </c>
      <c r="I103" s="633"/>
      <c r="J103" s="633"/>
      <c r="K103" s="634"/>
    </row>
    <row r="104" spans="1:11" x14ac:dyDescent="0.25">
      <c r="A104" s="629" t="s">
        <v>113</v>
      </c>
      <c r="B104" s="630"/>
      <c r="C104" s="631"/>
      <c r="D104" s="632">
        <v>0</v>
      </c>
      <c r="E104" s="633"/>
      <c r="F104" s="633"/>
      <c r="G104" s="634"/>
      <c r="H104" s="632">
        <v>0</v>
      </c>
      <c r="I104" s="633"/>
      <c r="J104" s="633"/>
      <c r="K104" s="634"/>
    </row>
    <row r="105" spans="1:11" x14ac:dyDescent="0.25">
      <c r="A105" s="629" t="s">
        <v>112</v>
      </c>
      <c r="B105" s="630"/>
      <c r="C105" s="631"/>
      <c r="D105" s="632">
        <v>0</v>
      </c>
      <c r="E105" s="633"/>
      <c r="F105" s="633"/>
      <c r="G105" s="634"/>
      <c r="H105" s="632">
        <v>0</v>
      </c>
      <c r="I105" s="633"/>
      <c r="J105" s="633"/>
      <c r="K105" s="634"/>
    </row>
    <row r="106" spans="1:11" x14ac:dyDescent="0.25">
      <c r="A106" s="629" t="s">
        <v>111</v>
      </c>
      <c r="B106" s="630"/>
      <c r="C106" s="631"/>
      <c r="D106" s="632">
        <v>0</v>
      </c>
      <c r="E106" s="633"/>
      <c r="F106" s="633"/>
      <c r="G106" s="634"/>
      <c r="H106" s="632">
        <v>0</v>
      </c>
      <c r="I106" s="633"/>
      <c r="J106" s="633"/>
      <c r="K106" s="634"/>
    </row>
    <row r="107" spans="1:11" x14ac:dyDescent="0.25">
      <c r="A107" s="629" t="s">
        <v>110</v>
      </c>
      <c r="B107" s="630"/>
      <c r="C107" s="631"/>
      <c r="D107" s="632">
        <v>0</v>
      </c>
      <c r="E107" s="633"/>
      <c r="F107" s="633"/>
      <c r="G107" s="634"/>
      <c r="H107" s="632">
        <v>0</v>
      </c>
      <c r="I107" s="633"/>
      <c r="J107" s="633"/>
      <c r="K107" s="634"/>
    </row>
    <row r="108" spans="1:11" x14ac:dyDescent="0.25">
      <c r="A108" s="629" t="s">
        <v>109</v>
      </c>
      <c r="B108" s="630"/>
      <c r="C108" s="631"/>
      <c r="D108" s="632">
        <v>0</v>
      </c>
      <c r="E108" s="633"/>
      <c r="F108" s="633"/>
      <c r="G108" s="634"/>
      <c r="H108" s="632">
        <v>0</v>
      </c>
      <c r="I108" s="633"/>
      <c r="J108" s="633"/>
      <c r="K108" s="634"/>
    </row>
    <row r="109" spans="1:11" x14ac:dyDescent="0.25">
      <c r="A109" s="629" t="s">
        <v>108</v>
      </c>
      <c r="B109" s="630"/>
      <c r="C109" s="631"/>
      <c r="D109" s="632">
        <v>0</v>
      </c>
      <c r="E109" s="633"/>
      <c r="F109" s="633"/>
      <c r="G109" s="634"/>
      <c r="H109" s="632">
        <v>0</v>
      </c>
      <c r="I109" s="633"/>
      <c r="J109" s="633"/>
      <c r="K109" s="634"/>
    </row>
    <row r="110" spans="1:11" x14ac:dyDescent="0.25">
      <c r="A110" s="629" t="s">
        <v>107</v>
      </c>
      <c r="B110" s="630"/>
      <c r="C110" s="631"/>
      <c r="D110" s="632">
        <v>0</v>
      </c>
      <c r="E110" s="633"/>
      <c r="F110" s="633"/>
      <c r="G110" s="634"/>
      <c r="H110" s="632">
        <v>0</v>
      </c>
      <c r="I110" s="633"/>
      <c r="J110" s="633"/>
      <c r="K110" s="634"/>
    </row>
    <row r="111" spans="1:11" x14ac:dyDescent="0.25">
      <c r="A111" s="629" t="s">
        <v>106</v>
      </c>
      <c r="B111" s="630"/>
      <c r="C111" s="631"/>
      <c r="D111" s="632">
        <v>0</v>
      </c>
      <c r="E111" s="633"/>
      <c r="F111" s="633"/>
      <c r="G111" s="634"/>
      <c r="H111" s="632">
        <v>0</v>
      </c>
      <c r="I111" s="633"/>
      <c r="J111" s="633"/>
      <c r="K111" s="634"/>
    </row>
    <row r="112" spans="1:11" x14ac:dyDescent="0.25">
      <c r="A112" s="629" t="s">
        <v>105</v>
      </c>
      <c r="B112" s="630"/>
      <c r="C112" s="631"/>
      <c r="D112" s="632">
        <f>SUM('Прил.4_ф-6_ПЛАН налич.возм'!F124:F137)*1000</f>
        <v>1372.6000000000001</v>
      </c>
      <c r="E112" s="633"/>
      <c r="F112" s="633"/>
      <c r="G112" s="634"/>
      <c r="H112" s="632">
        <f>SUM('Прил.4_ф-6_ФАКТ налич.возм'!G135)*1000</f>
        <v>601.822</v>
      </c>
      <c r="I112" s="633"/>
      <c r="J112" s="633"/>
      <c r="K112" s="634"/>
    </row>
    <row r="113" spans="1:14" x14ac:dyDescent="0.25">
      <c r="A113" s="626" t="s">
        <v>88</v>
      </c>
      <c r="B113" s="627"/>
      <c r="C113" s="628"/>
      <c r="D113" s="570">
        <f>D112+D103</f>
        <v>1372.6000000000001</v>
      </c>
      <c r="E113" s="571"/>
      <c r="F113" s="571"/>
      <c r="G113" s="572"/>
      <c r="H113" s="570">
        <f>H112+H103</f>
        <v>601.822</v>
      </c>
      <c r="I113" s="571"/>
      <c r="J113" s="571"/>
      <c r="K113" s="572"/>
    </row>
    <row r="114" spans="1:14" x14ac:dyDescent="0.25">
      <c r="A114" s="158"/>
      <c r="B114" s="158"/>
      <c r="C114" s="158"/>
      <c r="D114" s="159"/>
      <c r="E114" s="159"/>
      <c r="F114" s="159"/>
      <c r="G114" s="159"/>
      <c r="H114" s="159"/>
      <c r="I114" s="159"/>
      <c r="J114" s="159"/>
      <c r="K114" s="159"/>
    </row>
    <row r="115" spans="1:14" ht="11.25" customHeight="1" x14ac:dyDescent="0.25">
      <c r="C115" s="5"/>
      <c r="D115" s="5"/>
      <c r="E115" s="5"/>
      <c r="F115" s="5"/>
      <c r="G115" s="5"/>
      <c r="H115" s="5"/>
      <c r="I115" s="5"/>
      <c r="J115" s="145"/>
      <c r="K115" s="384" t="s">
        <v>120</v>
      </c>
    </row>
    <row r="116" spans="1:14" s="3" customFormat="1" ht="11.25" customHeight="1" x14ac:dyDescent="0.2">
      <c r="C116" s="2"/>
      <c r="D116" s="2"/>
      <c r="E116" s="2"/>
      <c r="F116" s="2"/>
      <c r="G116" s="2"/>
      <c r="H116" s="2"/>
      <c r="I116" s="2"/>
      <c r="J116" s="146"/>
      <c r="K116" s="385" t="s">
        <v>601</v>
      </c>
    </row>
    <row r="117" spans="1:14" s="3" customFormat="1" ht="11.25" customHeight="1" x14ac:dyDescent="0.2">
      <c r="C117" s="2"/>
      <c r="D117" s="2"/>
      <c r="E117" s="2"/>
      <c r="F117" s="2"/>
      <c r="G117" s="2"/>
      <c r="H117" s="2"/>
      <c r="I117" s="2"/>
      <c r="J117" s="146"/>
      <c r="K117" s="386" t="s">
        <v>119</v>
      </c>
    </row>
    <row r="118" spans="1:14" s="3" customFormat="1" ht="11.25" customHeight="1" x14ac:dyDescent="0.2">
      <c r="C118" s="2"/>
      <c r="D118" s="2"/>
      <c r="E118" s="2"/>
      <c r="F118" s="2"/>
      <c r="G118" s="2"/>
      <c r="H118" s="2"/>
      <c r="I118" s="2"/>
      <c r="J118" s="146"/>
      <c r="K118" s="386"/>
    </row>
    <row r="119" spans="1:14" s="4" customFormat="1" ht="81.75" customHeight="1" x14ac:dyDescent="0.25">
      <c r="A119" s="623" t="s">
        <v>611</v>
      </c>
      <c r="B119" s="623"/>
      <c r="C119" s="623"/>
      <c r="D119" s="623"/>
      <c r="E119" s="623"/>
      <c r="F119" s="623"/>
      <c r="G119" s="623"/>
      <c r="H119" s="623"/>
      <c r="I119" s="623"/>
      <c r="J119" s="623"/>
      <c r="K119" s="623"/>
    </row>
    <row r="120" spans="1:14" s="388" customFormat="1" ht="23.25" customHeight="1" x14ac:dyDescent="0.2">
      <c r="A120" s="624" t="s">
        <v>100</v>
      </c>
      <c r="B120" s="624"/>
      <c r="C120" s="624"/>
      <c r="D120" s="624"/>
      <c r="E120" s="624"/>
      <c r="F120" s="624"/>
      <c r="G120" s="624"/>
      <c r="H120" s="624"/>
      <c r="I120" s="178" t="s">
        <v>702</v>
      </c>
      <c r="J120" s="389">
        <v>23</v>
      </c>
      <c r="K120" s="387" t="s">
        <v>117</v>
      </c>
    </row>
    <row r="121" spans="1:14" s="8" customFormat="1" ht="11.25" customHeight="1" x14ac:dyDescent="0.2">
      <c r="A121" s="7"/>
      <c r="B121" s="625" t="s">
        <v>11</v>
      </c>
      <c r="C121" s="625"/>
      <c r="D121" s="625"/>
      <c r="E121" s="625"/>
      <c r="F121" s="625"/>
      <c r="G121" s="625"/>
      <c r="H121" s="625"/>
      <c r="J121" s="147"/>
    </row>
    <row r="122" spans="1:14" s="8" customFormat="1" ht="11.25" customHeight="1" x14ac:dyDescent="0.2">
      <c r="A122" s="7"/>
      <c r="B122" s="120"/>
      <c r="C122" s="120"/>
      <c r="D122" s="120"/>
      <c r="E122" s="120"/>
      <c r="F122" s="120"/>
      <c r="G122" s="120"/>
      <c r="H122" s="120"/>
      <c r="J122" s="147"/>
    </row>
    <row r="123" spans="1:14" ht="22.5" customHeight="1" x14ac:dyDescent="0.25">
      <c r="A123" s="635" t="s">
        <v>452</v>
      </c>
      <c r="B123" s="635"/>
      <c r="C123" s="635"/>
      <c r="D123" s="635"/>
      <c r="E123" s="635"/>
      <c r="F123" s="635"/>
      <c r="G123" s="635"/>
      <c r="H123" s="635"/>
      <c r="I123" s="635"/>
      <c r="J123" s="635"/>
      <c r="K123" s="635"/>
    </row>
    <row r="124" spans="1:14" s="10" customFormat="1" ht="30" customHeight="1" x14ac:dyDescent="0.2">
      <c r="A124" s="636" t="s">
        <v>116</v>
      </c>
      <c r="B124" s="637"/>
      <c r="C124" s="638"/>
      <c r="D124" s="636" t="s">
        <v>156</v>
      </c>
      <c r="E124" s="637"/>
      <c r="F124" s="637"/>
      <c r="G124" s="638"/>
      <c r="H124" s="636" t="s">
        <v>115</v>
      </c>
      <c r="I124" s="637"/>
      <c r="J124" s="637"/>
      <c r="K124" s="638"/>
      <c r="N124" s="10" t="s">
        <v>157</v>
      </c>
    </row>
    <row r="125" spans="1:14" s="33" customFormat="1" ht="12.75" customHeight="1" x14ac:dyDescent="0.2">
      <c r="A125" s="645">
        <v>1</v>
      </c>
      <c r="B125" s="646"/>
      <c r="C125" s="647"/>
      <c r="D125" s="645">
        <v>2</v>
      </c>
      <c r="E125" s="646"/>
      <c r="F125" s="646"/>
      <c r="G125" s="647"/>
      <c r="H125" s="645">
        <v>3</v>
      </c>
      <c r="I125" s="646"/>
      <c r="J125" s="646"/>
      <c r="K125" s="647"/>
    </row>
    <row r="126" spans="1:14" s="9" customFormat="1" ht="12.75" customHeight="1" x14ac:dyDescent="0.2">
      <c r="A126" s="134" t="s">
        <v>347</v>
      </c>
      <c r="B126" s="119"/>
      <c r="C126" s="119"/>
      <c r="D126" s="632">
        <f>SUM(D127:G134)</f>
        <v>0</v>
      </c>
      <c r="E126" s="633"/>
      <c r="F126" s="633"/>
      <c r="G126" s="634"/>
      <c r="H126" s="632">
        <f>SUM(H127:K134)</f>
        <v>0</v>
      </c>
      <c r="I126" s="633"/>
      <c r="J126" s="633"/>
      <c r="K126" s="634"/>
    </row>
    <row r="127" spans="1:14" s="9" customFormat="1" ht="12.75" customHeight="1" x14ac:dyDescent="0.2">
      <c r="A127" s="629" t="s">
        <v>113</v>
      </c>
      <c r="B127" s="630"/>
      <c r="C127" s="631"/>
      <c r="D127" s="632">
        <v>0</v>
      </c>
      <c r="E127" s="633"/>
      <c r="F127" s="633"/>
      <c r="G127" s="634"/>
      <c r="H127" s="632">
        <v>0</v>
      </c>
      <c r="I127" s="633"/>
      <c r="J127" s="633"/>
      <c r="K127" s="634"/>
    </row>
    <row r="128" spans="1:14" s="9" customFormat="1" ht="12.75" customHeight="1" x14ac:dyDescent="0.2">
      <c r="A128" s="629" t="s">
        <v>112</v>
      </c>
      <c r="B128" s="630"/>
      <c r="C128" s="631"/>
      <c r="D128" s="632">
        <v>0</v>
      </c>
      <c r="E128" s="633"/>
      <c r="F128" s="633"/>
      <c r="G128" s="634"/>
      <c r="H128" s="632">
        <v>0</v>
      </c>
      <c r="I128" s="633"/>
      <c r="J128" s="633"/>
      <c r="K128" s="634"/>
    </row>
    <row r="129" spans="1:11" s="9" customFormat="1" ht="12.75" customHeight="1" x14ac:dyDescent="0.2">
      <c r="A129" s="629" t="s">
        <v>111</v>
      </c>
      <c r="B129" s="630"/>
      <c r="C129" s="631"/>
      <c r="D129" s="632">
        <v>0</v>
      </c>
      <c r="E129" s="633"/>
      <c r="F129" s="633"/>
      <c r="G129" s="634"/>
      <c r="H129" s="632">
        <v>0</v>
      </c>
      <c r="I129" s="633"/>
      <c r="J129" s="633"/>
      <c r="K129" s="634"/>
    </row>
    <row r="130" spans="1:11" s="9" customFormat="1" ht="12.75" customHeight="1" x14ac:dyDescent="0.2">
      <c r="A130" s="629" t="s">
        <v>110</v>
      </c>
      <c r="B130" s="630"/>
      <c r="C130" s="631"/>
      <c r="D130" s="632">
        <v>0</v>
      </c>
      <c r="E130" s="633"/>
      <c r="F130" s="633"/>
      <c r="G130" s="634"/>
      <c r="H130" s="632">
        <v>0</v>
      </c>
      <c r="I130" s="633"/>
      <c r="J130" s="633"/>
      <c r="K130" s="634"/>
    </row>
    <row r="131" spans="1:11" s="9" customFormat="1" ht="12.75" customHeight="1" x14ac:dyDescent="0.2">
      <c r="A131" s="629" t="s">
        <v>109</v>
      </c>
      <c r="B131" s="630"/>
      <c r="C131" s="631"/>
      <c r="D131" s="632">
        <v>0</v>
      </c>
      <c r="E131" s="633"/>
      <c r="F131" s="633"/>
      <c r="G131" s="634"/>
      <c r="H131" s="632">
        <v>0</v>
      </c>
      <c r="I131" s="633"/>
      <c r="J131" s="633"/>
      <c r="K131" s="634"/>
    </row>
    <row r="132" spans="1:11" s="9" customFormat="1" ht="12.75" customHeight="1" x14ac:dyDescent="0.2">
      <c r="A132" s="629" t="s">
        <v>108</v>
      </c>
      <c r="B132" s="630"/>
      <c r="C132" s="631"/>
      <c r="D132" s="632">
        <v>0</v>
      </c>
      <c r="E132" s="633"/>
      <c r="F132" s="633"/>
      <c r="G132" s="634"/>
      <c r="H132" s="632">
        <v>0</v>
      </c>
      <c r="I132" s="633"/>
      <c r="J132" s="633"/>
      <c r="K132" s="634"/>
    </row>
    <row r="133" spans="1:11" s="9" customFormat="1" ht="12.75" customHeight="1" x14ac:dyDescent="0.2">
      <c r="A133" s="629" t="s">
        <v>107</v>
      </c>
      <c r="B133" s="630"/>
      <c r="C133" s="631"/>
      <c r="D133" s="632">
        <v>0</v>
      </c>
      <c r="E133" s="633"/>
      <c r="F133" s="633"/>
      <c r="G133" s="634"/>
      <c r="H133" s="632">
        <v>0</v>
      </c>
      <c r="I133" s="633"/>
      <c r="J133" s="633"/>
      <c r="K133" s="634"/>
    </row>
    <row r="134" spans="1:11" s="9" customFormat="1" ht="12.75" customHeight="1" x14ac:dyDescent="0.2">
      <c r="A134" s="629" t="s">
        <v>106</v>
      </c>
      <c r="B134" s="630"/>
      <c r="C134" s="631"/>
      <c r="D134" s="632">
        <v>0</v>
      </c>
      <c r="E134" s="633"/>
      <c r="F134" s="633"/>
      <c r="G134" s="634"/>
      <c r="H134" s="632">
        <v>0</v>
      </c>
      <c r="I134" s="633"/>
      <c r="J134" s="633"/>
      <c r="K134" s="634"/>
    </row>
    <row r="135" spans="1:11" s="9" customFormat="1" ht="12.75" customHeight="1" x14ac:dyDescent="0.2">
      <c r="A135" s="629" t="s">
        <v>105</v>
      </c>
      <c r="B135" s="630"/>
      <c r="C135" s="631"/>
      <c r="D135" s="632">
        <f>SUM('Прил.4_ф-6_ПЛАН налич.возм'!F151:F162)*1000</f>
        <v>642.29999999999995</v>
      </c>
      <c r="E135" s="633"/>
      <c r="F135" s="633"/>
      <c r="G135" s="634"/>
      <c r="H135" s="632">
        <f>SUM('Прил.4_ф-6_ФАКТ налич.возм'!G162)*1000</f>
        <v>565.23500000000013</v>
      </c>
      <c r="I135" s="633"/>
      <c r="J135" s="633"/>
      <c r="K135" s="634"/>
    </row>
    <row r="136" spans="1:11" s="9" customFormat="1" ht="12.75" customHeight="1" x14ac:dyDescent="0.2">
      <c r="A136" s="626" t="s">
        <v>88</v>
      </c>
      <c r="B136" s="627"/>
      <c r="C136" s="628"/>
      <c r="D136" s="570">
        <f>D135+D126</f>
        <v>642.29999999999995</v>
      </c>
      <c r="E136" s="571"/>
      <c r="F136" s="571"/>
      <c r="G136" s="572"/>
      <c r="H136" s="570">
        <f>H135+H126</f>
        <v>565.23500000000013</v>
      </c>
      <c r="I136" s="571"/>
      <c r="J136" s="571"/>
      <c r="K136" s="572"/>
    </row>
    <row r="137" spans="1:11" s="9" customFormat="1" ht="12.75" customHeight="1" x14ac:dyDescent="0.2">
      <c r="A137" s="158"/>
      <c r="B137" s="158"/>
      <c r="C137" s="158"/>
      <c r="D137" s="159"/>
      <c r="E137" s="159"/>
      <c r="F137" s="159"/>
      <c r="G137" s="159"/>
      <c r="H137" s="159"/>
      <c r="I137" s="159"/>
      <c r="J137" s="159"/>
      <c r="K137" s="159"/>
    </row>
    <row r="138" spans="1:11" ht="11.25" customHeight="1" x14ac:dyDescent="0.25">
      <c r="C138" s="5"/>
      <c r="D138" s="5"/>
      <c r="E138" s="5"/>
      <c r="F138" s="5"/>
      <c r="G138" s="5"/>
      <c r="H138" s="5"/>
      <c r="I138" s="5"/>
      <c r="J138" s="145"/>
      <c r="K138" s="384" t="s">
        <v>120</v>
      </c>
    </row>
    <row r="139" spans="1:11" s="3" customFormat="1" ht="11.25" customHeight="1" x14ac:dyDescent="0.2">
      <c r="C139" s="2"/>
      <c r="D139" s="2"/>
      <c r="E139" s="2"/>
      <c r="F139" s="2"/>
      <c r="G139" s="2"/>
      <c r="H139" s="2"/>
      <c r="I139" s="2"/>
      <c r="J139" s="146"/>
      <c r="K139" s="385" t="s">
        <v>601</v>
      </c>
    </row>
    <row r="140" spans="1:11" s="3" customFormat="1" ht="11.25" customHeight="1" x14ac:dyDescent="0.2">
      <c r="C140" s="2"/>
      <c r="D140" s="2"/>
      <c r="E140" s="2"/>
      <c r="F140" s="2"/>
      <c r="G140" s="2"/>
      <c r="H140" s="2"/>
      <c r="I140" s="2"/>
      <c r="J140" s="146"/>
      <c r="K140" s="386" t="s">
        <v>119</v>
      </c>
    </row>
    <row r="141" spans="1:11" s="3" customFormat="1" ht="11.25" customHeight="1" x14ac:dyDescent="0.2">
      <c r="C141" s="2"/>
      <c r="D141" s="2"/>
      <c r="E141" s="2"/>
      <c r="F141" s="2"/>
      <c r="G141" s="2"/>
      <c r="H141" s="2"/>
      <c r="I141" s="2"/>
      <c r="J141" s="146"/>
      <c r="K141" s="386"/>
    </row>
    <row r="142" spans="1:11" s="4" customFormat="1" ht="81.75" customHeight="1" x14ac:dyDescent="0.25">
      <c r="A142" s="623" t="s">
        <v>611</v>
      </c>
      <c r="B142" s="623"/>
      <c r="C142" s="623"/>
      <c r="D142" s="623"/>
      <c r="E142" s="623"/>
      <c r="F142" s="623"/>
      <c r="G142" s="623"/>
      <c r="H142" s="623"/>
      <c r="I142" s="623"/>
      <c r="J142" s="623"/>
      <c r="K142" s="623"/>
    </row>
    <row r="143" spans="1:11" s="388" customFormat="1" ht="23.25" customHeight="1" x14ac:dyDescent="0.2">
      <c r="A143" s="624" t="s">
        <v>100</v>
      </c>
      <c r="B143" s="624"/>
      <c r="C143" s="624"/>
      <c r="D143" s="624"/>
      <c r="E143" s="624"/>
      <c r="F143" s="624"/>
      <c r="G143" s="624"/>
      <c r="H143" s="624"/>
      <c r="I143" s="178" t="s">
        <v>702</v>
      </c>
      <c r="J143" s="389">
        <v>23</v>
      </c>
      <c r="K143" s="387" t="s">
        <v>117</v>
      </c>
    </row>
    <row r="144" spans="1:11" s="8" customFormat="1" ht="11.25" customHeight="1" x14ac:dyDescent="0.2">
      <c r="A144" s="7"/>
      <c r="B144" s="625" t="s">
        <v>11</v>
      </c>
      <c r="C144" s="625"/>
      <c r="D144" s="625"/>
      <c r="E144" s="625"/>
      <c r="F144" s="625"/>
      <c r="G144" s="625"/>
      <c r="H144" s="625"/>
      <c r="J144" s="147"/>
    </row>
    <row r="145" spans="1:14" s="8" customFormat="1" ht="11.25" customHeight="1" x14ac:dyDescent="0.2">
      <c r="A145" s="7"/>
      <c r="B145" s="111"/>
      <c r="C145" s="111"/>
      <c r="D145" s="111"/>
      <c r="E145" s="111"/>
      <c r="F145" s="111"/>
      <c r="G145" s="111"/>
      <c r="H145" s="111"/>
      <c r="J145" s="147"/>
    </row>
    <row r="146" spans="1:14" ht="22.5" customHeight="1" x14ac:dyDescent="0.25">
      <c r="A146" s="635" t="s">
        <v>453</v>
      </c>
      <c r="B146" s="635"/>
      <c r="C146" s="635"/>
      <c r="D146" s="635"/>
      <c r="E146" s="635"/>
      <c r="F146" s="635"/>
      <c r="G146" s="635"/>
      <c r="H146" s="635"/>
      <c r="I146" s="635"/>
      <c r="J146" s="635"/>
      <c r="K146" s="635"/>
    </row>
    <row r="147" spans="1:14" s="10" customFormat="1" ht="30" customHeight="1" x14ac:dyDescent="0.2">
      <c r="A147" s="636" t="s">
        <v>116</v>
      </c>
      <c r="B147" s="637"/>
      <c r="C147" s="638"/>
      <c r="D147" s="636" t="s">
        <v>156</v>
      </c>
      <c r="E147" s="637"/>
      <c r="F147" s="637"/>
      <c r="G147" s="638"/>
      <c r="H147" s="636" t="s">
        <v>115</v>
      </c>
      <c r="I147" s="637"/>
      <c r="J147" s="637"/>
      <c r="K147" s="638"/>
      <c r="N147" s="10" t="s">
        <v>157</v>
      </c>
    </row>
    <row r="148" spans="1:14" s="33" customFormat="1" ht="12.75" customHeight="1" x14ac:dyDescent="0.2">
      <c r="A148" s="645">
        <v>1</v>
      </c>
      <c r="B148" s="646"/>
      <c r="C148" s="647"/>
      <c r="D148" s="645">
        <v>2</v>
      </c>
      <c r="E148" s="646"/>
      <c r="F148" s="646"/>
      <c r="G148" s="647"/>
      <c r="H148" s="645">
        <v>3</v>
      </c>
      <c r="I148" s="646"/>
      <c r="J148" s="646"/>
      <c r="K148" s="647"/>
    </row>
    <row r="149" spans="1:14" s="9" customFormat="1" ht="12.75" customHeight="1" x14ac:dyDescent="0.2">
      <c r="A149" s="134" t="s">
        <v>347</v>
      </c>
      <c r="B149" s="112"/>
      <c r="C149" s="112"/>
      <c r="D149" s="632">
        <f>SUM(D150:G157)</f>
        <v>0</v>
      </c>
      <c r="E149" s="633"/>
      <c r="F149" s="633"/>
      <c r="G149" s="634"/>
      <c r="H149" s="632">
        <f>SUM(H150:K157)</f>
        <v>0</v>
      </c>
      <c r="I149" s="633"/>
      <c r="J149" s="633"/>
      <c r="K149" s="634"/>
    </row>
    <row r="150" spans="1:14" s="9" customFormat="1" ht="12.75" customHeight="1" x14ac:dyDescent="0.2">
      <c r="A150" s="629" t="s">
        <v>113</v>
      </c>
      <c r="B150" s="630"/>
      <c r="C150" s="631"/>
      <c r="D150" s="632">
        <v>0</v>
      </c>
      <c r="E150" s="633"/>
      <c r="F150" s="633"/>
      <c r="G150" s="634"/>
      <c r="H150" s="632">
        <v>0</v>
      </c>
      <c r="I150" s="633"/>
      <c r="J150" s="633"/>
      <c r="K150" s="634"/>
    </row>
    <row r="151" spans="1:14" s="9" customFormat="1" ht="12.75" customHeight="1" x14ac:dyDescent="0.2">
      <c r="A151" s="629" t="s">
        <v>112</v>
      </c>
      <c r="B151" s="630"/>
      <c r="C151" s="631"/>
      <c r="D151" s="632">
        <v>0</v>
      </c>
      <c r="E151" s="633"/>
      <c r="F151" s="633"/>
      <c r="G151" s="634"/>
      <c r="H151" s="632">
        <v>0</v>
      </c>
      <c r="I151" s="633"/>
      <c r="J151" s="633"/>
      <c r="K151" s="634"/>
    </row>
    <row r="152" spans="1:14" s="9" customFormat="1" ht="12.75" customHeight="1" x14ac:dyDescent="0.2">
      <c r="A152" s="629" t="s">
        <v>111</v>
      </c>
      <c r="B152" s="630"/>
      <c r="C152" s="631"/>
      <c r="D152" s="632">
        <v>0</v>
      </c>
      <c r="E152" s="633"/>
      <c r="F152" s="633"/>
      <c r="G152" s="634"/>
      <c r="H152" s="632">
        <v>0</v>
      </c>
      <c r="I152" s="633"/>
      <c r="J152" s="633"/>
      <c r="K152" s="634"/>
    </row>
    <row r="153" spans="1:14" s="9" customFormat="1" ht="12.75" customHeight="1" x14ac:dyDescent="0.2">
      <c r="A153" s="629" t="s">
        <v>110</v>
      </c>
      <c r="B153" s="630"/>
      <c r="C153" s="631"/>
      <c r="D153" s="632">
        <v>0</v>
      </c>
      <c r="E153" s="633"/>
      <c r="F153" s="633"/>
      <c r="G153" s="634"/>
      <c r="H153" s="632">
        <v>0</v>
      </c>
      <c r="I153" s="633"/>
      <c r="J153" s="633"/>
      <c r="K153" s="634"/>
    </row>
    <row r="154" spans="1:14" s="9" customFormat="1" ht="12.75" customHeight="1" x14ac:dyDescent="0.2">
      <c r="A154" s="629" t="s">
        <v>109</v>
      </c>
      <c r="B154" s="630"/>
      <c r="C154" s="631"/>
      <c r="D154" s="632">
        <v>0</v>
      </c>
      <c r="E154" s="633"/>
      <c r="F154" s="633"/>
      <c r="G154" s="634"/>
      <c r="H154" s="632">
        <v>0</v>
      </c>
      <c r="I154" s="633"/>
      <c r="J154" s="633"/>
      <c r="K154" s="634"/>
    </row>
    <row r="155" spans="1:14" s="9" customFormat="1" ht="12.75" customHeight="1" x14ac:dyDescent="0.2">
      <c r="A155" s="629" t="s">
        <v>108</v>
      </c>
      <c r="B155" s="630"/>
      <c r="C155" s="631"/>
      <c r="D155" s="632">
        <v>0</v>
      </c>
      <c r="E155" s="633"/>
      <c r="F155" s="633"/>
      <c r="G155" s="634"/>
      <c r="H155" s="632">
        <v>0</v>
      </c>
      <c r="I155" s="633"/>
      <c r="J155" s="633"/>
      <c r="K155" s="634"/>
    </row>
    <row r="156" spans="1:14" s="9" customFormat="1" ht="12.75" customHeight="1" x14ac:dyDescent="0.2">
      <c r="A156" s="629" t="s">
        <v>107</v>
      </c>
      <c r="B156" s="630"/>
      <c r="C156" s="631"/>
      <c r="D156" s="632">
        <v>0</v>
      </c>
      <c r="E156" s="633"/>
      <c r="F156" s="633"/>
      <c r="G156" s="634"/>
      <c r="H156" s="632">
        <v>0</v>
      </c>
      <c r="I156" s="633"/>
      <c r="J156" s="633"/>
      <c r="K156" s="634"/>
    </row>
    <row r="157" spans="1:14" s="9" customFormat="1" ht="12.75" customHeight="1" x14ac:dyDescent="0.2">
      <c r="A157" s="629" t="s">
        <v>106</v>
      </c>
      <c r="B157" s="630"/>
      <c r="C157" s="631"/>
      <c r="D157" s="632">
        <v>0</v>
      </c>
      <c r="E157" s="633"/>
      <c r="F157" s="633"/>
      <c r="G157" s="634"/>
      <c r="H157" s="632">
        <v>0</v>
      </c>
      <c r="I157" s="633"/>
      <c r="J157" s="633"/>
      <c r="K157" s="634"/>
    </row>
    <row r="158" spans="1:14" s="9" customFormat="1" ht="12.75" customHeight="1" x14ac:dyDescent="0.2">
      <c r="A158" s="629" t="s">
        <v>105</v>
      </c>
      <c r="B158" s="630"/>
      <c r="C158" s="631"/>
      <c r="D158" s="632">
        <f>SUM('Прил.4_ф-6_ПЛАН налич.возм'!F178:F189)*1000</f>
        <v>642.29999999999995</v>
      </c>
      <c r="E158" s="633"/>
      <c r="F158" s="633"/>
      <c r="G158" s="634"/>
      <c r="H158" s="632">
        <f>SUM('Прил.4_ф-6_ФАКТ налич.возм'!G189)*1000</f>
        <v>556.28100000000006</v>
      </c>
      <c r="I158" s="633"/>
      <c r="J158" s="633"/>
      <c r="K158" s="634"/>
    </row>
    <row r="159" spans="1:14" s="9" customFormat="1" ht="12.75" customHeight="1" x14ac:dyDescent="0.2">
      <c r="A159" s="626" t="s">
        <v>88</v>
      </c>
      <c r="B159" s="627"/>
      <c r="C159" s="628"/>
      <c r="D159" s="570">
        <f>D158+D149</f>
        <v>642.29999999999995</v>
      </c>
      <c r="E159" s="571"/>
      <c r="F159" s="571"/>
      <c r="G159" s="572"/>
      <c r="H159" s="570">
        <f>H158+H149</f>
        <v>556.28100000000006</v>
      </c>
      <c r="I159" s="571"/>
      <c r="J159" s="571"/>
      <c r="K159" s="572"/>
    </row>
    <row r="160" spans="1:14" s="9" customFormat="1" ht="12.75" customHeight="1" x14ac:dyDescent="0.2">
      <c r="A160" s="158"/>
      <c r="B160" s="158"/>
      <c r="C160" s="158"/>
      <c r="D160" s="159"/>
      <c r="E160" s="159"/>
      <c r="F160" s="159"/>
      <c r="G160" s="159"/>
      <c r="H160" s="159"/>
      <c r="I160" s="159"/>
      <c r="J160" s="159"/>
      <c r="K160" s="159"/>
    </row>
    <row r="161" spans="1:14" ht="11.25" customHeight="1" x14ac:dyDescent="0.25">
      <c r="C161" s="5"/>
      <c r="D161" s="5"/>
      <c r="E161" s="5"/>
      <c r="F161" s="5"/>
      <c r="G161" s="5"/>
      <c r="H161" s="5"/>
      <c r="I161" s="5"/>
      <c r="J161" s="145"/>
      <c r="K161" s="384" t="s">
        <v>120</v>
      </c>
    </row>
    <row r="162" spans="1:14" s="3" customFormat="1" ht="11.25" customHeight="1" x14ac:dyDescent="0.2">
      <c r="C162" s="2"/>
      <c r="D162" s="2"/>
      <c r="E162" s="2"/>
      <c r="F162" s="2"/>
      <c r="G162" s="2"/>
      <c r="H162" s="2"/>
      <c r="I162" s="2"/>
      <c r="J162" s="146"/>
      <c r="K162" s="385" t="s">
        <v>601</v>
      </c>
    </row>
    <row r="163" spans="1:14" s="3" customFormat="1" ht="11.25" customHeight="1" x14ac:dyDescent="0.2">
      <c r="C163" s="2"/>
      <c r="D163" s="2"/>
      <c r="E163" s="2"/>
      <c r="F163" s="2"/>
      <c r="G163" s="2"/>
      <c r="H163" s="2"/>
      <c r="I163" s="2"/>
      <c r="J163" s="146"/>
      <c r="K163" s="386" t="s">
        <v>119</v>
      </c>
    </row>
    <row r="164" spans="1:14" s="3" customFormat="1" ht="11.25" customHeight="1" x14ac:dyDescent="0.2">
      <c r="C164" s="2"/>
      <c r="D164" s="2"/>
      <c r="E164" s="2"/>
      <c r="F164" s="2"/>
      <c r="G164" s="2"/>
      <c r="H164" s="2"/>
      <c r="I164" s="2"/>
      <c r="J164" s="146"/>
      <c r="K164" s="386"/>
    </row>
    <row r="165" spans="1:14" s="4" customFormat="1" ht="81.75" customHeight="1" x14ac:dyDescent="0.25">
      <c r="A165" s="623" t="s">
        <v>611</v>
      </c>
      <c r="B165" s="623"/>
      <c r="C165" s="623"/>
      <c r="D165" s="623"/>
      <c r="E165" s="623"/>
      <c r="F165" s="623"/>
      <c r="G165" s="623"/>
      <c r="H165" s="623"/>
      <c r="I165" s="623"/>
      <c r="J165" s="623"/>
      <c r="K165" s="623"/>
    </row>
    <row r="166" spans="1:14" s="388" customFormat="1" ht="23.25" customHeight="1" x14ac:dyDescent="0.2">
      <c r="A166" s="624" t="s">
        <v>100</v>
      </c>
      <c r="B166" s="624"/>
      <c r="C166" s="624"/>
      <c r="D166" s="624"/>
      <c r="E166" s="624"/>
      <c r="F166" s="624"/>
      <c r="G166" s="624"/>
      <c r="H166" s="624"/>
      <c r="I166" s="178" t="s">
        <v>702</v>
      </c>
      <c r="J166" s="389">
        <v>23</v>
      </c>
      <c r="K166" s="387" t="s">
        <v>117</v>
      </c>
    </row>
    <row r="167" spans="1:14" s="8" customFormat="1" ht="11.25" customHeight="1" x14ac:dyDescent="0.2">
      <c r="A167" s="7"/>
      <c r="B167" s="625" t="s">
        <v>11</v>
      </c>
      <c r="C167" s="625"/>
      <c r="D167" s="625"/>
      <c r="E167" s="625"/>
      <c r="F167" s="625"/>
      <c r="G167" s="625"/>
      <c r="H167" s="625"/>
      <c r="J167" s="147"/>
    </row>
    <row r="168" spans="1:14" s="8" customFormat="1" ht="11.25" customHeight="1" x14ac:dyDescent="0.2">
      <c r="A168" s="7"/>
      <c r="B168" s="123"/>
      <c r="C168" s="123"/>
      <c r="D168" s="123"/>
      <c r="E168" s="123"/>
      <c r="F168" s="123"/>
      <c r="G168" s="123"/>
      <c r="H168" s="123"/>
      <c r="J168" s="147"/>
    </row>
    <row r="169" spans="1:14" ht="22.5" customHeight="1" x14ac:dyDescent="0.25">
      <c r="A169" s="635" t="s">
        <v>454</v>
      </c>
      <c r="B169" s="635"/>
      <c r="C169" s="635"/>
      <c r="D169" s="635"/>
      <c r="E169" s="635"/>
      <c r="F169" s="635"/>
      <c r="G169" s="635"/>
      <c r="H169" s="635"/>
      <c r="I169" s="635"/>
      <c r="J169" s="635"/>
      <c r="K169" s="635"/>
    </row>
    <row r="170" spans="1:14" s="10" customFormat="1" ht="30" customHeight="1" x14ac:dyDescent="0.2">
      <c r="A170" s="636" t="s">
        <v>116</v>
      </c>
      <c r="B170" s="637"/>
      <c r="C170" s="638"/>
      <c r="D170" s="636" t="s">
        <v>156</v>
      </c>
      <c r="E170" s="637"/>
      <c r="F170" s="637"/>
      <c r="G170" s="638"/>
      <c r="H170" s="636" t="s">
        <v>115</v>
      </c>
      <c r="I170" s="637"/>
      <c r="J170" s="637"/>
      <c r="K170" s="638"/>
      <c r="N170" s="10" t="s">
        <v>157</v>
      </c>
    </row>
    <row r="171" spans="1:14" s="33" customFormat="1" ht="12.75" customHeight="1" x14ac:dyDescent="0.2">
      <c r="A171" s="645">
        <v>1</v>
      </c>
      <c r="B171" s="646"/>
      <c r="C171" s="647"/>
      <c r="D171" s="645">
        <v>2</v>
      </c>
      <c r="E171" s="646"/>
      <c r="F171" s="646"/>
      <c r="G171" s="647"/>
      <c r="H171" s="645">
        <v>3</v>
      </c>
      <c r="I171" s="646"/>
      <c r="J171" s="646"/>
      <c r="K171" s="647"/>
    </row>
    <row r="172" spans="1:14" s="9" customFormat="1" ht="12.75" customHeight="1" x14ac:dyDescent="0.2">
      <c r="A172" s="134" t="s">
        <v>347</v>
      </c>
      <c r="B172" s="122"/>
      <c r="C172" s="122"/>
      <c r="D172" s="632">
        <f>SUM(D173:G180)</f>
        <v>0</v>
      </c>
      <c r="E172" s="633"/>
      <c r="F172" s="633"/>
      <c r="G172" s="634"/>
      <c r="H172" s="632">
        <f>SUM(H173:K180)</f>
        <v>0</v>
      </c>
      <c r="I172" s="633"/>
      <c r="J172" s="633"/>
      <c r="K172" s="634"/>
    </row>
    <row r="173" spans="1:14" s="9" customFormat="1" ht="12.75" customHeight="1" x14ac:dyDescent="0.2">
      <c r="A173" s="629" t="s">
        <v>113</v>
      </c>
      <c r="B173" s="630"/>
      <c r="C173" s="631"/>
      <c r="D173" s="632">
        <v>0</v>
      </c>
      <c r="E173" s="633"/>
      <c r="F173" s="633"/>
      <c r="G173" s="634"/>
      <c r="H173" s="632">
        <v>0</v>
      </c>
      <c r="I173" s="633"/>
      <c r="J173" s="633"/>
      <c r="K173" s="634"/>
    </row>
    <row r="174" spans="1:14" s="9" customFormat="1" ht="12.75" customHeight="1" x14ac:dyDescent="0.2">
      <c r="A174" s="629" t="s">
        <v>112</v>
      </c>
      <c r="B174" s="630"/>
      <c r="C174" s="631"/>
      <c r="D174" s="632">
        <v>0</v>
      </c>
      <c r="E174" s="633"/>
      <c r="F174" s="633"/>
      <c r="G174" s="634"/>
      <c r="H174" s="632">
        <v>0</v>
      </c>
      <c r="I174" s="633"/>
      <c r="J174" s="633"/>
      <c r="K174" s="634"/>
    </row>
    <row r="175" spans="1:14" s="9" customFormat="1" ht="12.75" customHeight="1" x14ac:dyDescent="0.2">
      <c r="A175" s="629" t="s">
        <v>111</v>
      </c>
      <c r="B175" s="630"/>
      <c r="C175" s="631"/>
      <c r="D175" s="632">
        <v>0</v>
      </c>
      <c r="E175" s="633"/>
      <c r="F175" s="633"/>
      <c r="G175" s="634"/>
      <c r="H175" s="632">
        <v>0</v>
      </c>
      <c r="I175" s="633"/>
      <c r="J175" s="633"/>
      <c r="K175" s="634"/>
    </row>
    <row r="176" spans="1:14" s="9" customFormat="1" ht="12.75" customHeight="1" x14ac:dyDescent="0.2">
      <c r="A176" s="629" t="s">
        <v>110</v>
      </c>
      <c r="B176" s="630"/>
      <c r="C176" s="631"/>
      <c r="D176" s="632">
        <v>0</v>
      </c>
      <c r="E176" s="633"/>
      <c r="F176" s="633"/>
      <c r="G176" s="634"/>
      <c r="H176" s="632">
        <v>0</v>
      </c>
      <c r="I176" s="633"/>
      <c r="J176" s="633"/>
      <c r="K176" s="634"/>
    </row>
    <row r="177" spans="1:11" s="9" customFormat="1" ht="12.75" customHeight="1" x14ac:dyDescent="0.2">
      <c r="A177" s="629" t="s">
        <v>109</v>
      </c>
      <c r="B177" s="630"/>
      <c r="C177" s="631"/>
      <c r="D177" s="632">
        <v>0</v>
      </c>
      <c r="E177" s="633"/>
      <c r="F177" s="633"/>
      <c r="G177" s="634"/>
      <c r="H177" s="632">
        <v>0</v>
      </c>
      <c r="I177" s="633"/>
      <c r="J177" s="633"/>
      <c r="K177" s="634"/>
    </row>
    <row r="178" spans="1:11" s="9" customFormat="1" ht="12.75" customHeight="1" x14ac:dyDescent="0.2">
      <c r="A178" s="629" t="s">
        <v>108</v>
      </c>
      <c r="B178" s="630"/>
      <c r="C178" s="631"/>
      <c r="D178" s="632">
        <v>0</v>
      </c>
      <c r="E178" s="633"/>
      <c r="F178" s="633"/>
      <c r="G178" s="634"/>
      <c r="H178" s="632">
        <v>0</v>
      </c>
      <c r="I178" s="633"/>
      <c r="J178" s="633"/>
      <c r="K178" s="634"/>
    </row>
    <row r="179" spans="1:11" s="9" customFormat="1" ht="12.75" customHeight="1" x14ac:dyDescent="0.2">
      <c r="A179" s="629" t="s">
        <v>107</v>
      </c>
      <c r="B179" s="630"/>
      <c r="C179" s="631"/>
      <c r="D179" s="632">
        <v>0</v>
      </c>
      <c r="E179" s="633"/>
      <c r="F179" s="633"/>
      <c r="G179" s="634"/>
      <c r="H179" s="632">
        <v>0</v>
      </c>
      <c r="I179" s="633"/>
      <c r="J179" s="633"/>
      <c r="K179" s="634"/>
    </row>
    <row r="180" spans="1:11" s="9" customFormat="1" ht="12.75" customHeight="1" x14ac:dyDescent="0.2">
      <c r="A180" s="629" t="s">
        <v>106</v>
      </c>
      <c r="B180" s="630"/>
      <c r="C180" s="631"/>
      <c r="D180" s="632">
        <v>0</v>
      </c>
      <c r="E180" s="633"/>
      <c r="F180" s="633"/>
      <c r="G180" s="634"/>
      <c r="H180" s="632">
        <v>0</v>
      </c>
      <c r="I180" s="633"/>
      <c r="J180" s="633"/>
      <c r="K180" s="634"/>
    </row>
    <row r="181" spans="1:11" s="9" customFormat="1" ht="12.75" customHeight="1" x14ac:dyDescent="0.2">
      <c r="A181" s="629" t="s">
        <v>105</v>
      </c>
      <c r="B181" s="630"/>
      <c r="C181" s="631"/>
      <c r="D181" s="632">
        <f>SUM('Прил.4_ф-6_ПЛАН налич.возм'!F205:F216)*1000</f>
        <v>642.29999999999995</v>
      </c>
      <c r="E181" s="633"/>
      <c r="F181" s="633"/>
      <c r="G181" s="634"/>
      <c r="H181" s="632">
        <f>SUM('Прил.4_ф-6_ФАКТ налич.возм'!G216)*1000</f>
        <v>615.34099999999989</v>
      </c>
      <c r="I181" s="633"/>
      <c r="J181" s="633"/>
      <c r="K181" s="634"/>
    </row>
    <row r="182" spans="1:11" s="9" customFormat="1" ht="12.75" customHeight="1" x14ac:dyDescent="0.2">
      <c r="A182" s="626" t="s">
        <v>88</v>
      </c>
      <c r="B182" s="627"/>
      <c r="C182" s="628"/>
      <c r="D182" s="570">
        <f>D181+D172</f>
        <v>642.29999999999995</v>
      </c>
      <c r="E182" s="571"/>
      <c r="F182" s="571"/>
      <c r="G182" s="572"/>
      <c r="H182" s="570">
        <f>H181+H172</f>
        <v>615.34099999999989</v>
      </c>
      <c r="I182" s="571"/>
      <c r="J182" s="571"/>
      <c r="K182" s="572"/>
    </row>
    <row r="183" spans="1:11" s="9" customFormat="1" ht="12.75" customHeight="1" x14ac:dyDescent="0.2">
      <c r="A183" s="158"/>
      <c r="B183" s="158"/>
      <c r="C183" s="158"/>
      <c r="D183" s="159"/>
      <c r="E183" s="159"/>
      <c r="F183" s="159"/>
      <c r="G183" s="159"/>
      <c r="H183" s="159"/>
      <c r="I183" s="159"/>
      <c r="J183" s="159"/>
      <c r="K183" s="159"/>
    </row>
    <row r="184" spans="1:11" ht="11.25" customHeight="1" x14ac:dyDescent="0.25">
      <c r="C184" s="5"/>
      <c r="D184" s="5"/>
      <c r="E184" s="5"/>
      <c r="F184" s="5"/>
      <c r="G184" s="5"/>
      <c r="H184" s="5"/>
      <c r="I184" s="5"/>
      <c r="J184" s="145"/>
      <c r="K184" s="384" t="s">
        <v>120</v>
      </c>
    </row>
    <row r="185" spans="1:11" s="3" customFormat="1" ht="11.25" customHeight="1" x14ac:dyDescent="0.2">
      <c r="C185" s="2"/>
      <c r="D185" s="2"/>
      <c r="E185" s="2"/>
      <c r="F185" s="2"/>
      <c r="G185" s="2"/>
      <c r="H185" s="2"/>
      <c r="I185" s="2"/>
      <c r="J185" s="146"/>
      <c r="K185" s="385" t="s">
        <v>601</v>
      </c>
    </row>
    <row r="186" spans="1:11" s="3" customFormat="1" ht="11.25" customHeight="1" x14ac:dyDescent="0.2">
      <c r="C186" s="2"/>
      <c r="D186" s="2"/>
      <c r="E186" s="2"/>
      <c r="F186" s="2"/>
      <c r="G186" s="2"/>
      <c r="H186" s="2"/>
      <c r="I186" s="2"/>
      <c r="J186" s="146"/>
      <c r="K186" s="386" t="s">
        <v>119</v>
      </c>
    </row>
    <row r="187" spans="1:11" s="3" customFormat="1" ht="11.25" customHeight="1" x14ac:dyDescent="0.2">
      <c r="C187" s="2"/>
      <c r="D187" s="2"/>
      <c r="E187" s="2"/>
      <c r="F187" s="2"/>
      <c r="G187" s="2"/>
      <c r="H187" s="2"/>
      <c r="I187" s="2"/>
      <c r="J187" s="146"/>
      <c r="K187" s="386"/>
    </row>
    <row r="188" spans="1:11" s="4" customFormat="1" ht="81.75" customHeight="1" x14ac:dyDescent="0.25">
      <c r="A188" s="623" t="s">
        <v>611</v>
      </c>
      <c r="B188" s="623"/>
      <c r="C188" s="623"/>
      <c r="D188" s="623"/>
      <c r="E188" s="623"/>
      <c r="F188" s="623"/>
      <c r="G188" s="623"/>
      <c r="H188" s="623"/>
      <c r="I188" s="623"/>
      <c r="J188" s="623"/>
      <c r="K188" s="623"/>
    </row>
    <row r="189" spans="1:11" s="388" customFormat="1" ht="23.25" customHeight="1" x14ac:dyDescent="0.2">
      <c r="A189" s="624" t="s">
        <v>100</v>
      </c>
      <c r="B189" s="624"/>
      <c r="C189" s="624"/>
      <c r="D189" s="624"/>
      <c r="E189" s="624"/>
      <c r="F189" s="624"/>
      <c r="G189" s="624"/>
      <c r="H189" s="624"/>
      <c r="I189" s="178" t="s">
        <v>702</v>
      </c>
      <c r="J189" s="389">
        <v>23</v>
      </c>
      <c r="K189" s="387" t="s">
        <v>117</v>
      </c>
    </row>
    <row r="190" spans="1:11" s="8" customFormat="1" ht="11.25" customHeight="1" x14ac:dyDescent="0.2">
      <c r="A190" s="7"/>
      <c r="B190" s="625" t="s">
        <v>11</v>
      </c>
      <c r="C190" s="625"/>
      <c r="D190" s="625"/>
      <c r="E190" s="625"/>
      <c r="F190" s="625"/>
      <c r="G190" s="625"/>
      <c r="H190" s="625"/>
      <c r="J190" s="147"/>
    </row>
    <row r="191" spans="1:11" s="8" customFormat="1" ht="11.25" customHeight="1" x14ac:dyDescent="0.2">
      <c r="A191" s="7"/>
      <c r="B191" s="123"/>
      <c r="C191" s="123"/>
      <c r="D191" s="123"/>
      <c r="E191" s="123"/>
      <c r="F191" s="123"/>
      <c r="G191" s="123"/>
      <c r="H191" s="123"/>
      <c r="J191" s="147"/>
    </row>
    <row r="192" spans="1:11" ht="22.5" customHeight="1" x14ac:dyDescent="0.25">
      <c r="A192" s="635" t="s">
        <v>455</v>
      </c>
      <c r="B192" s="635"/>
      <c r="C192" s="635"/>
      <c r="D192" s="635"/>
      <c r="E192" s="635"/>
      <c r="F192" s="635"/>
      <c r="G192" s="635"/>
      <c r="H192" s="635"/>
      <c r="I192" s="635"/>
      <c r="J192" s="635"/>
      <c r="K192" s="635"/>
    </row>
    <row r="193" spans="1:14" s="10" customFormat="1" ht="30" customHeight="1" x14ac:dyDescent="0.2">
      <c r="A193" s="636" t="s">
        <v>116</v>
      </c>
      <c r="B193" s="637"/>
      <c r="C193" s="638"/>
      <c r="D193" s="636" t="s">
        <v>156</v>
      </c>
      <c r="E193" s="637"/>
      <c r="F193" s="637"/>
      <c r="G193" s="638"/>
      <c r="H193" s="636" t="s">
        <v>115</v>
      </c>
      <c r="I193" s="637"/>
      <c r="J193" s="637"/>
      <c r="K193" s="638"/>
      <c r="N193" s="10" t="s">
        <v>157</v>
      </c>
    </row>
    <row r="194" spans="1:14" s="33" customFormat="1" ht="12.75" customHeight="1" x14ac:dyDescent="0.2">
      <c r="A194" s="645">
        <v>1</v>
      </c>
      <c r="B194" s="646"/>
      <c r="C194" s="647"/>
      <c r="D194" s="645">
        <v>2</v>
      </c>
      <c r="E194" s="646"/>
      <c r="F194" s="646"/>
      <c r="G194" s="647"/>
      <c r="H194" s="645">
        <v>3</v>
      </c>
      <c r="I194" s="646"/>
      <c r="J194" s="646"/>
      <c r="K194" s="647"/>
    </row>
    <row r="195" spans="1:14" s="9" customFormat="1" ht="12.75" customHeight="1" x14ac:dyDescent="0.2">
      <c r="A195" s="134" t="s">
        <v>347</v>
      </c>
      <c r="B195" s="122"/>
      <c r="C195" s="122"/>
      <c r="D195" s="632">
        <f>SUM(D196:G203)</f>
        <v>0</v>
      </c>
      <c r="E195" s="633"/>
      <c r="F195" s="633"/>
      <c r="G195" s="634"/>
      <c r="H195" s="632">
        <v>0</v>
      </c>
      <c r="I195" s="633"/>
      <c r="J195" s="633"/>
      <c r="K195" s="634"/>
    </row>
    <row r="196" spans="1:14" s="9" customFormat="1" ht="12.75" customHeight="1" x14ac:dyDescent="0.2">
      <c r="A196" s="629" t="s">
        <v>113</v>
      </c>
      <c r="B196" s="630"/>
      <c r="C196" s="631"/>
      <c r="D196" s="632">
        <v>0</v>
      </c>
      <c r="E196" s="633"/>
      <c r="F196" s="633"/>
      <c r="G196" s="634"/>
      <c r="H196" s="632">
        <v>0</v>
      </c>
      <c r="I196" s="633"/>
      <c r="J196" s="633"/>
      <c r="K196" s="634"/>
    </row>
    <row r="197" spans="1:14" s="9" customFormat="1" ht="12.75" customHeight="1" x14ac:dyDescent="0.2">
      <c r="A197" s="629" t="s">
        <v>112</v>
      </c>
      <c r="B197" s="630"/>
      <c r="C197" s="631"/>
      <c r="D197" s="632">
        <v>0</v>
      </c>
      <c r="E197" s="633"/>
      <c r="F197" s="633"/>
      <c r="G197" s="634"/>
      <c r="H197" s="632">
        <v>0</v>
      </c>
      <c r="I197" s="633"/>
      <c r="J197" s="633"/>
      <c r="K197" s="634"/>
    </row>
    <row r="198" spans="1:14" s="9" customFormat="1" ht="12.75" customHeight="1" x14ac:dyDescent="0.2">
      <c r="A198" s="629" t="s">
        <v>111</v>
      </c>
      <c r="B198" s="630"/>
      <c r="C198" s="631"/>
      <c r="D198" s="632">
        <v>0</v>
      </c>
      <c r="E198" s="633"/>
      <c r="F198" s="633"/>
      <c r="G198" s="634"/>
      <c r="H198" s="632">
        <v>0</v>
      </c>
      <c r="I198" s="633"/>
      <c r="J198" s="633"/>
      <c r="K198" s="634"/>
    </row>
    <row r="199" spans="1:14" s="9" customFormat="1" ht="12.75" customHeight="1" x14ac:dyDescent="0.2">
      <c r="A199" s="629" t="s">
        <v>110</v>
      </c>
      <c r="B199" s="630"/>
      <c r="C199" s="631"/>
      <c r="D199" s="632">
        <v>0</v>
      </c>
      <c r="E199" s="633"/>
      <c r="F199" s="633"/>
      <c r="G199" s="634"/>
      <c r="H199" s="632">
        <v>0</v>
      </c>
      <c r="I199" s="633"/>
      <c r="J199" s="633"/>
      <c r="K199" s="634"/>
    </row>
    <row r="200" spans="1:14" s="9" customFormat="1" ht="12.75" customHeight="1" x14ac:dyDescent="0.2">
      <c r="A200" s="629" t="s">
        <v>109</v>
      </c>
      <c r="B200" s="630"/>
      <c r="C200" s="631"/>
      <c r="D200" s="632">
        <v>0</v>
      </c>
      <c r="E200" s="633"/>
      <c r="F200" s="633"/>
      <c r="G200" s="634"/>
      <c r="H200" s="632">
        <v>0</v>
      </c>
      <c r="I200" s="633"/>
      <c r="J200" s="633"/>
      <c r="K200" s="634"/>
    </row>
    <row r="201" spans="1:14" s="9" customFormat="1" ht="12.75" customHeight="1" x14ac:dyDescent="0.2">
      <c r="A201" s="629" t="s">
        <v>108</v>
      </c>
      <c r="B201" s="630"/>
      <c r="C201" s="631"/>
      <c r="D201" s="632">
        <v>0</v>
      </c>
      <c r="E201" s="633"/>
      <c r="F201" s="633"/>
      <c r="G201" s="634"/>
      <c r="H201" s="632">
        <v>0</v>
      </c>
      <c r="I201" s="633"/>
      <c r="J201" s="633"/>
      <c r="K201" s="634"/>
    </row>
    <row r="202" spans="1:14" s="9" customFormat="1" ht="12.75" customHeight="1" x14ac:dyDescent="0.2">
      <c r="A202" s="629" t="s">
        <v>107</v>
      </c>
      <c r="B202" s="630"/>
      <c r="C202" s="631"/>
      <c r="D202" s="632">
        <v>0</v>
      </c>
      <c r="E202" s="633"/>
      <c r="F202" s="633"/>
      <c r="G202" s="634"/>
      <c r="H202" s="632">
        <v>0</v>
      </c>
      <c r="I202" s="633"/>
      <c r="J202" s="633"/>
      <c r="K202" s="634"/>
    </row>
    <row r="203" spans="1:14" s="9" customFormat="1" ht="12.75" customHeight="1" x14ac:dyDescent="0.2">
      <c r="A203" s="629" t="s">
        <v>106</v>
      </c>
      <c r="B203" s="630"/>
      <c r="C203" s="631"/>
      <c r="D203" s="632">
        <v>0</v>
      </c>
      <c r="E203" s="633"/>
      <c r="F203" s="633"/>
      <c r="G203" s="634"/>
      <c r="H203" s="632">
        <v>0</v>
      </c>
      <c r="I203" s="633"/>
      <c r="J203" s="633"/>
      <c r="K203" s="634"/>
    </row>
    <row r="204" spans="1:14" s="9" customFormat="1" ht="12.75" customHeight="1" x14ac:dyDescent="0.2">
      <c r="A204" s="629" t="s">
        <v>105</v>
      </c>
      <c r="B204" s="630"/>
      <c r="C204" s="631"/>
      <c r="D204" s="632">
        <f>SUM('Прил.4_ф-6_ПЛАН налич.возм'!F232:F254)*1000</f>
        <v>1325.3999999999999</v>
      </c>
      <c r="E204" s="633"/>
      <c r="F204" s="633"/>
      <c r="G204" s="634"/>
      <c r="H204" s="632">
        <f>SUM('Прил.4_ф-6_ФАКТ налич.возм'!G243)*1000</f>
        <v>633.43900000000008</v>
      </c>
      <c r="I204" s="633"/>
      <c r="J204" s="633"/>
      <c r="K204" s="634"/>
    </row>
    <row r="205" spans="1:14" s="9" customFormat="1" ht="12.75" customHeight="1" x14ac:dyDescent="0.2">
      <c r="A205" s="626" t="s">
        <v>88</v>
      </c>
      <c r="B205" s="627"/>
      <c r="C205" s="628"/>
      <c r="D205" s="570" t="e">
        <f>#REF!+D195</f>
        <v>#REF!</v>
      </c>
      <c r="E205" s="571"/>
      <c r="F205" s="571"/>
      <c r="G205" s="572"/>
      <c r="H205" s="570">
        <f>H204+H195</f>
        <v>633.43900000000008</v>
      </c>
      <c r="I205" s="571"/>
      <c r="J205" s="571"/>
      <c r="K205" s="572"/>
    </row>
    <row r="206" spans="1:14" s="9" customFormat="1" ht="12.75" customHeight="1" x14ac:dyDescent="0.2">
      <c r="A206" s="158"/>
      <c r="B206" s="158"/>
      <c r="C206" s="158"/>
      <c r="D206" s="159"/>
      <c r="E206" s="159"/>
      <c r="F206" s="159"/>
      <c r="G206" s="159"/>
      <c r="H206" s="159"/>
      <c r="I206" s="159"/>
      <c r="J206" s="159"/>
      <c r="K206" s="159"/>
    </row>
    <row r="207" spans="1:14" ht="11.25" customHeight="1" x14ac:dyDescent="0.25">
      <c r="C207" s="5"/>
      <c r="D207" s="5"/>
      <c r="E207" s="5"/>
      <c r="F207" s="5"/>
      <c r="G207" s="5"/>
      <c r="H207" s="5"/>
      <c r="I207" s="5"/>
      <c r="J207" s="145"/>
      <c r="K207" s="384" t="s">
        <v>120</v>
      </c>
    </row>
    <row r="208" spans="1:14" s="3" customFormat="1" ht="11.25" customHeight="1" x14ac:dyDescent="0.2">
      <c r="C208" s="2"/>
      <c r="D208" s="2"/>
      <c r="E208" s="2"/>
      <c r="F208" s="2"/>
      <c r="G208" s="2"/>
      <c r="H208" s="2"/>
      <c r="I208" s="2"/>
      <c r="J208" s="146"/>
      <c r="K208" s="385" t="s">
        <v>601</v>
      </c>
    </row>
    <row r="209" spans="1:14" s="3" customFormat="1" ht="11.25" customHeight="1" x14ac:dyDescent="0.2">
      <c r="C209" s="2"/>
      <c r="D209" s="2"/>
      <c r="E209" s="2"/>
      <c r="F209" s="2"/>
      <c r="G209" s="2"/>
      <c r="H209" s="2"/>
      <c r="I209" s="2"/>
      <c r="J209" s="146"/>
      <c r="K209" s="386" t="s">
        <v>119</v>
      </c>
    </row>
    <row r="210" spans="1:14" s="3" customFormat="1" ht="11.25" customHeight="1" x14ac:dyDescent="0.2">
      <c r="C210" s="2"/>
      <c r="D210" s="2"/>
      <c r="E210" s="2"/>
      <c r="F210" s="2"/>
      <c r="G210" s="2"/>
      <c r="H210" s="2"/>
      <c r="I210" s="2"/>
      <c r="J210" s="146"/>
      <c r="K210" s="386"/>
    </row>
    <row r="211" spans="1:14" s="4" customFormat="1" ht="81.75" customHeight="1" x14ac:dyDescent="0.25">
      <c r="A211" s="623" t="s">
        <v>611</v>
      </c>
      <c r="B211" s="623"/>
      <c r="C211" s="623"/>
      <c r="D211" s="623"/>
      <c r="E211" s="623"/>
      <c r="F211" s="623"/>
      <c r="G211" s="623"/>
      <c r="H211" s="623"/>
      <c r="I211" s="623"/>
      <c r="J211" s="623"/>
      <c r="K211" s="623"/>
    </row>
    <row r="212" spans="1:14" s="388" customFormat="1" ht="23.25" customHeight="1" x14ac:dyDescent="0.2">
      <c r="A212" s="624" t="s">
        <v>100</v>
      </c>
      <c r="B212" s="624"/>
      <c r="C212" s="624"/>
      <c r="D212" s="624"/>
      <c r="E212" s="624"/>
      <c r="F212" s="624"/>
      <c r="G212" s="624"/>
      <c r="H212" s="624"/>
      <c r="I212" s="178" t="s">
        <v>702</v>
      </c>
      <c r="J212" s="389">
        <v>23</v>
      </c>
      <c r="K212" s="387" t="s">
        <v>117</v>
      </c>
    </row>
    <row r="213" spans="1:14" s="8" customFormat="1" ht="11.25" customHeight="1" x14ac:dyDescent="0.2">
      <c r="A213" s="7"/>
      <c r="B213" s="625" t="s">
        <v>11</v>
      </c>
      <c r="C213" s="625"/>
      <c r="D213" s="625"/>
      <c r="E213" s="625"/>
      <c r="F213" s="625"/>
      <c r="G213" s="625"/>
      <c r="H213" s="625"/>
      <c r="J213" s="147"/>
    </row>
    <row r="214" spans="1:14" s="8" customFormat="1" ht="11.25" customHeight="1" x14ac:dyDescent="0.2">
      <c r="A214" s="7"/>
      <c r="B214" s="125"/>
      <c r="C214" s="125"/>
      <c r="D214" s="125"/>
      <c r="E214" s="125"/>
      <c r="F214" s="125"/>
      <c r="G214" s="125"/>
      <c r="H214" s="125"/>
      <c r="J214" s="147"/>
    </row>
    <row r="215" spans="1:14" ht="22.5" customHeight="1" x14ac:dyDescent="0.25">
      <c r="A215" s="635" t="s">
        <v>456</v>
      </c>
      <c r="B215" s="635"/>
      <c r="C215" s="635"/>
      <c r="D215" s="635"/>
      <c r="E215" s="635"/>
      <c r="F215" s="635"/>
      <c r="G215" s="635"/>
      <c r="H215" s="635"/>
      <c r="I215" s="635"/>
      <c r="J215" s="635"/>
      <c r="K215" s="635"/>
    </row>
    <row r="216" spans="1:14" s="10" customFormat="1" ht="30" customHeight="1" x14ac:dyDescent="0.2">
      <c r="A216" s="636" t="s">
        <v>116</v>
      </c>
      <c r="B216" s="637"/>
      <c r="C216" s="638"/>
      <c r="D216" s="636" t="s">
        <v>156</v>
      </c>
      <c r="E216" s="637"/>
      <c r="F216" s="637"/>
      <c r="G216" s="638"/>
      <c r="H216" s="636" t="s">
        <v>115</v>
      </c>
      <c r="I216" s="637"/>
      <c r="J216" s="637"/>
      <c r="K216" s="638"/>
      <c r="N216" s="10" t="s">
        <v>157</v>
      </c>
    </row>
    <row r="217" spans="1:14" s="33" customFormat="1" ht="12.75" customHeight="1" x14ac:dyDescent="0.2">
      <c r="A217" s="645">
        <v>1</v>
      </c>
      <c r="B217" s="646"/>
      <c r="C217" s="647"/>
      <c r="D217" s="645">
        <v>2</v>
      </c>
      <c r="E217" s="646"/>
      <c r="F217" s="646"/>
      <c r="G217" s="647"/>
      <c r="H217" s="645">
        <v>3</v>
      </c>
      <c r="I217" s="646"/>
      <c r="J217" s="646"/>
      <c r="K217" s="647"/>
    </row>
    <row r="218" spans="1:14" s="9" customFormat="1" ht="12.75" customHeight="1" x14ac:dyDescent="0.2">
      <c r="A218" s="134" t="s">
        <v>347</v>
      </c>
      <c r="B218" s="124"/>
      <c r="C218" s="124"/>
      <c r="D218" s="632">
        <f>SUM(D219:G226)</f>
        <v>0</v>
      </c>
      <c r="E218" s="633"/>
      <c r="F218" s="633"/>
      <c r="G218" s="634"/>
      <c r="H218" s="632">
        <v>0</v>
      </c>
      <c r="I218" s="633"/>
      <c r="J218" s="633"/>
      <c r="K218" s="634"/>
    </row>
    <row r="219" spans="1:14" s="9" customFormat="1" ht="12.75" customHeight="1" x14ac:dyDescent="0.2">
      <c r="A219" s="629" t="s">
        <v>113</v>
      </c>
      <c r="B219" s="630"/>
      <c r="C219" s="631"/>
      <c r="D219" s="632">
        <v>0</v>
      </c>
      <c r="E219" s="633"/>
      <c r="F219" s="633"/>
      <c r="G219" s="634"/>
      <c r="H219" s="632">
        <v>0</v>
      </c>
      <c r="I219" s="633"/>
      <c r="J219" s="633"/>
      <c r="K219" s="634"/>
    </row>
    <row r="220" spans="1:14" s="9" customFormat="1" ht="12.75" customHeight="1" x14ac:dyDescent="0.2">
      <c r="A220" s="629" t="s">
        <v>112</v>
      </c>
      <c r="B220" s="630"/>
      <c r="C220" s="631"/>
      <c r="D220" s="632">
        <v>0</v>
      </c>
      <c r="E220" s="633"/>
      <c r="F220" s="633"/>
      <c r="G220" s="634"/>
      <c r="H220" s="632">
        <v>0</v>
      </c>
      <c r="I220" s="633"/>
      <c r="J220" s="633"/>
      <c r="K220" s="634"/>
    </row>
    <row r="221" spans="1:14" s="9" customFormat="1" ht="12.75" customHeight="1" x14ac:dyDescent="0.2">
      <c r="A221" s="629" t="s">
        <v>111</v>
      </c>
      <c r="B221" s="630"/>
      <c r="C221" s="631"/>
      <c r="D221" s="632">
        <v>0</v>
      </c>
      <c r="E221" s="633"/>
      <c r="F221" s="633"/>
      <c r="G221" s="634"/>
      <c r="H221" s="632">
        <v>0</v>
      </c>
      <c r="I221" s="633"/>
      <c r="J221" s="633"/>
      <c r="K221" s="634"/>
    </row>
    <row r="222" spans="1:14" s="9" customFormat="1" ht="12.75" customHeight="1" x14ac:dyDescent="0.2">
      <c r="A222" s="629" t="s">
        <v>110</v>
      </c>
      <c r="B222" s="630"/>
      <c r="C222" s="631"/>
      <c r="D222" s="632">
        <v>0</v>
      </c>
      <c r="E222" s="633"/>
      <c r="F222" s="633"/>
      <c r="G222" s="634"/>
      <c r="H222" s="632">
        <v>0</v>
      </c>
      <c r="I222" s="633"/>
      <c r="J222" s="633"/>
      <c r="K222" s="634"/>
    </row>
    <row r="223" spans="1:14" s="9" customFormat="1" ht="12.75" customHeight="1" x14ac:dyDescent="0.2">
      <c r="A223" s="629" t="s">
        <v>109</v>
      </c>
      <c r="B223" s="630"/>
      <c r="C223" s="631"/>
      <c r="D223" s="632">
        <v>0</v>
      </c>
      <c r="E223" s="633"/>
      <c r="F223" s="633"/>
      <c r="G223" s="634"/>
      <c r="H223" s="632">
        <v>0</v>
      </c>
      <c r="I223" s="633"/>
      <c r="J223" s="633"/>
      <c r="K223" s="634"/>
    </row>
    <row r="224" spans="1:14" s="9" customFormat="1" ht="12.75" customHeight="1" x14ac:dyDescent="0.2">
      <c r="A224" s="629" t="s">
        <v>108</v>
      </c>
      <c r="B224" s="630"/>
      <c r="C224" s="631"/>
      <c r="D224" s="632">
        <v>0</v>
      </c>
      <c r="E224" s="633"/>
      <c r="F224" s="633"/>
      <c r="G224" s="634"/>
      <c r="H224" s="632">
        <v>0</v>
      </c>
      <c r="I224" s="633"/>
      <c r="J224" s="633"/>
      <c r="K224" s="634"/>
    </row>
    <row r="225" spans="1:14" s="9" customFormat="1" ht="12.75" customHeight="1" x14ac:dyDescent="0.2">
      <c r="A225" s="629" t="s">
        <v>107</v>
      </c>
      <c r="B225" s="630"/>
      <c r="C225" s="631"/>
      <c r="D225" s="632">
        <v>0</v>
      </c>
      <c r="E225" s="633"/>
      <c r="F225" s="633"/>
      <c r="G225" s="634"/>
      <c r="H225" s="632">
        <v>0</v>
      </c>
      <c r="I225" s="633"/>
      <c r="J225" s="633"/>
      <c r="K225" s="634"/>
    </row>
    <row r="226" spans="1:14" s="9" customFormat="1" ht="12.75" customHeight="1" x14ac:dyDescent="0.2">
      <c r="A226" s="629" t="s">
        <v>106</v>
      </c>
      <c r="B226" s="630"/>
      <c r="C226" s="631"/>
      <c r="D226" s="632">
        <v>0</v>
      </c>
      <c r="E226" s="633"/>
      <c r="F226" s="633"/>
      <c r="G226" s="634"/>
      <c r="H226" s="632">
        <v>0</v>
      </c>
      <c r="I226" s="633"/>
      <c r="J226" s="633"/>
      <c r="K226" s="634"/>
    </row>
    <row r="227" spans="1:14" s="9" customFormat="1" ht="12.75" customHeight="1" x14ac:dyDescent="0.2">
      <c r="A227" s="629" t="s">
        <v>105</v>
      </c>
      <c r="B227" s="630"/>
      <c r="C227" s="631"/>
      <c r="D227" s="632">
        <f>SUM('Прил.4_ф-6_ПЛАН налич.возм'!F259:F270)*1000</f>
        <v>980.19999999999993</v>
      </c>
      <c r="E227" s="633"/>
      <c r="F227" s="633"/>
      <c r="G227" s="634"/>
      <c r="H227" s="632">
        <f>SUM('Прил.4_ф-6_ФАКТ налич.возм'!G270)*1000</f>
        <v>846.89300000000003</v>
      </c>
      <c r="I227" s="633"/>
      <c r="J227" s="633"/>
      <c r="K227" s="634"/>
    </row>
    <row r="228" spans="1:14" s="9" customFormat="1" ht="12.75" customHeight="1" x14ac:dyDescent="0.2">
      <c r="A228" s="626" t="s">
        <v>88</v>
      </c>
      <c r="B228" s="627"/>
      <c r="C228" s="628"/>
      <c r="D228" s="570">
        <f>D227+D218</f>
        <v>980.19999999999993</v>
      </c>
      <c r="E228" s="571"/>
      <c r="F228" s="571"/>
      <c r="G228" s="572"/>
      <c r="H228" s="570">
        <f>H227+H218</f>
        <v>846.89300000000003</v>
      </c>
      <c r="I228" s="571"/>
      <c r="J228" s="571"/>
      <c r="K228" s="572"/>
    </row>
    <row r="229" spans="1:14" s="9" customFormat="1" ht="12.75" customHeight="1" x14ac:dyDescent="0.2">
      <c r="A229" s="158"/>
      <c r="B229" s="158"/>
      <c r="C229" s="158"/>
      <c r="D229" s="159"/>
      <c r="E229" s="159"/>
      <c r="F229" s="159"/>
      <c r="G229" s="159"/>
      <c r="H229" s="159"/>
      <c r="I229" s="159"/>
      <c r="J229" s="159"/>
      <c r="K229" s="159"/>
    </row>
    <row r="230" spans="1:14" ht="11.25" customHeight="1" x14ac:dyDescent="0.25">
      <c r="C230" s="5"/>
      <c r="D230" s="5"/>
      <c r="E230" s="5"/>
      <c r="F230" s="5"/>
      <c r="G230" s="5"/>
      <c r="H230" s="5"/>
      <c r="I230" s="5"/>
      <c r="J230" s="145"/>
      <c r="K230" s="384" t="s">
        <v>120</v>
      </c>
    </row>
    <row r="231" spans="1:14" s="3" customFormat="1" ht="11.25" customHeight="1" x14ac:dyDescent="0.2">
      <c r="C231" s="2"/>
      <c r="D231" s="2"/>
      <c r="E231" s="2"/>
      <c r="F231" s="2"/>
      <c r="G231" s="2"/>
      <c r="H231" s="2"/>
      <c r="I231" s="2"/>
      <c r="J231" s="146"/>
      <c r="K231" s="385" t="s">
        <v>601</v>
      </c>
    </row>
    <row r="232" spans="1:14" s="3" customFormat="1" ht="11.25" customHeight="1" x14ac:dyDescent="0.2">
      <c r="C232" s="2"/>
      <c r="D232" s="2"/>
      <c r="E232" s="2"/>
      <c r="F232" s="2"/>
      <c r="G232" s="2"/>
      <c r="H232" s="2"/>
      <c r="I232" s="2"/>
      <c r="J232" s="146"/>
      <c r="K232" s="386" t="s">
        <v>119</v>
      </c>
    </row>
    <row r="233" spans="1:14" s="3" customFormat="1" ht="11.25" customHeight="1" x14ac:dyDescent="0.2">
      <c r="C233" s="2"/>
      <c r="D233" s="2"/>
      <c r="E233" s="2"/>
      <c r="F233" s="2"/>
      <c r="G233" s="2"/>
      <c r="H233" s="2"/>
      <c r="I233" s="2"/>
      <c r="J233" s="146"/>
      <c r="K233" s="386"/>
    </row>
    <row r="234" spans="1:14" s="4" customFormat="1" ht="81.75" customHeight="1" x14ac:dyDescent="0.25">
      <c r="A234" s="623" t="s">
        <v>611</v>
      </c>
      <c r="B234" s="623"/>
      <c r="C234" s="623"/>
      <c r="D234" s="623"/>
      <c r="E234" s="623"/>
      <c r="F234" s="623"/>
      <c r="G234" s="623"/>
      <c r="H234" s="623"/>
      <c r="I234" s="623"/>
      <c r="J234" s="623"/>
      <c r="K234" s="623"/>
    </row>
    <row r="235" spans="1:14" s="388" customFormat="1" ht="23.25" customHeight="1" x14ac:dyDescent="0.2">
      <c r="A235" s="624" t="s">
        <v>100</v>
      </c>
      <c r="B235" s="624"/>
      <c r="C235" s="624"/>
      <c r="D235" s="624"/>
      <c r="E235" s="624"/>
      <c r="F235" s="624"/>
      <c r="G235" s="624"/>
      <c r="H235" s="624"/>
      <c r="I235" s="178" t="s">
        <v>702</v>
      </c>
      <c r="J235" s="389">
        <v>23</v>
      </c>
      <c r="K235" s="387" t="s">
        <v>117</v>
      </c>
    </row>
    <row r="236" spans="1:14" s="8" customFormat="1" ht="11.25" customHeight="1" x14ac:dyDescent="0.2">
      <c r="A236" s="7"/>
      <c r="B236" s="625" t="s">
        <v>11</v>
      </c>
      <c r="C236" s="625"/>
      <c r="D236" s="625"/>
      <c r="E236" s="625"/>
      <c r="F236" s="625"/>
      <c r="G236" s="625"/>
      <c r="H236" s="625"/>
      <c r="J236" s="147"/>
    </row>
    <row r="237" spans="1:14" s="8" customFormat="1" ht="11.25" customHeight="1" x14ac:dyDescent="0.2">
      <c r="A237" s="7"/>
      <c r="B237" s="129"/>
      <c r="C237" s="129"/>
      <c r="D237" s="129"/>
      <c r="E237" s="129"/>
      <c r="F237" s="129"/>
      <c r="G237" s="129"/>
      <c r="H237" s="129"/>
      <c r="J237" s="147"/>
    </row>
    <row r="238" spans="1:14" ht="22.5" customHeight="1" x14ac:dyDescent="0.25">
      <c r="A238" s="635" t="s">
        <v>457</v>
      </c>
      <c r="B238" s="635"/>
      <c r="C238" s="635"/>
      <c r="D238" s="635"/>
      <c r="E238" s="635"/>
      <c r="F238" s="635"/>
      <c r="G238" s="635"/>
      <c r="H238" s="635"/>
      <c r="I238" s="635"/>
      <c r="J238" s="635"/>
      <c r="K238" s="635"/>
    </row>
    <row r="239" spans="1:14" s="10" customFormat="1" ht="30" customHeight="1" x14ac:dyDescent="0.2">
      <c r="A239" s="636" t="s">
        <v>116</v>
      </c>
      <c r="B239" s="637"/>
      <c r="C239" s="638"/>
      <c r="D239" s="636" t="s">
        <v>156</v>
      </c>
      <c r="E239" s="637"/>
      <c r="F239" s="637"/>
      <c r="G239" s="638"/>
      <c r="H239" s="636" t="s">
        <v>115</v>
      </c>
      <c r="I239" s="637"/>
      <c r="J239" s="637"/>
      <c r="K239" s="638"/>
      <c r="N239" s="10" t="s">
        <v>157</v>
      </c>
    </row>
    <row r="240" spans="1:14" s="33" customFormat="1" ht="12.75" customHeight="1" x14ac:dyDescent="0.2">
      <c r="A240" s="645">
        <v>1</v>
      </c>
      <c r="B240" s="646"/>
      <c r="C240" s="647"/>
      <c r="D240" s="645">
        <v>2</v>
      </c>
      <c r="E240" s="646"/>
      <c r="F240" s="646"/>
      <c r="G240" s="647"/>
      <c r="H240" s="645">
        <v>3</v>
      </c>
      <c r="I240" s="646"/>
      <c r="J240" s="646"/>
      <c r="K240" s="647"/>
    </row>
    <row r="241" spans="1:11" s="9" customFormat="1" ht="12.75" customHeight="1" x14ac:dyDescent="0.2">
      <c r="A241" s="134" t="s">
        <v>347</v>
      </c>
      <c r="B241" s="128"/>
      <c r="C241" s="128"/>
      <c r="D241" s="632">
        <f>SUM(D242:G249)</f>
        <v>0</v>
      </c>
      <c r="E241" s="633"/>
      <c r="F241" s="633"/>
      <c r="G241" s="634"/>
      <c r="H241" s="632">
        <v>0</v>
      </c>
      <c r="I241" s="633"/>
      <c r="J241" s="633"/>
      <c r="K241" s="634"/>
    </row>
    <row r="242" spans="1:11" s="9" customFormat="1" ht="12.75" customHeight="1" x14ac:dyDescent="0.2">
      <c r="A242" s="629" t="s">
        <v>113</v>
      </c>
      <c r="B242" s="630"/>
      <c r="C242" s="631"/>
      <c r="D242" s="632">
        <v>0</v>
      </c>
      <c r="E242" s="633"/>
      <c r="F242" s="633"/>
      <c r="G242" s="634"/>
      <c r="H242" s="632">
        <v>0</v>
      </c>
      <c r="I242" s="633"/>
      <c r="J242" s="633"/>
      <c r="K242" s="634"/>
    </row>
    <row r="243" spans="1:11" s="9" customFormat="1" ht="12.75" customHeight="1" x14ac:dyDescent="0.2">
      <c r="A243" s="629" t="s">
        <v>112</v>
      </c>
      <c r="B243" s="630"/>
      <c r="C243" s="631"/>
      <c r="D243" s="632">
        <v>0</v>
      </c>
      <c r="E243" s="633"/>
      <c r="F243" s="633"/>
      <c r="G243" s="634"/>
      <c r="H243" s="632">
        <v>0</v>
      </c>
      <c r="I243" s="633"/>
      <c r="J243" s="633"/>
      <c r="K243" s="634"/>
    </row>
    <row r="244" spans="1:11" s="9" customFormat="1" ht="12.75" customHeight="1" x14ac:dyDescent="0.2">
      <c r="A244" s="629" t="s">
        <v>111</v>
      </c>
      <c r="B244" s="630"/>
      <c r="C244" s="631"/>
      <c r="D244" s="632">
        <v>0</v>
      </c>
      <c r="E244" s="633"/>
      <c r="F244" s="633"/>
      <c r="G244" s="634"/>
      <c r="H244" s="632">
        <v>0</v>
      </c>
      <c r="I244" s="633"/>
      <c r="J244" s="633"/>
      <c r="K244" s="634"/>
    </row>
    <row r="245" spans="1:11" s="9" customFormat="1" ht="12.75" customHeight="1" x14ac:dyDescent="0.2">
      <c r="A245" s="629" t="s">
        <v>110</v>
      </c>
      <c r="B245" s="630"/>
      <c r="C245" s="631"/>
      <c r="D245" s="632">
        <v>0</v>
      </c>
      <c r="E245" s="633"/>
      <c r="F245" s="633"/>
      <c r="G245" s="634"/>
      <c r="H245" s="632">
        <v>0</v>
      </c>
      <c r="I245" s="633"/>
      <c r="J245" s="633"/>
      <c r="K245" s="634"/>
    </row>
    <row r="246" spans="1:11" s="9" customFormat="1" ht="12.75" customHeight="1" x14ac:dyDescent="0.2">
      <c r="A246" s="629" t="s">
        <v>109</v>
      </c>
      <c r="B246" s="630"/>
      <c r="C246" s="631"/>
      <c r="D246" s="632">
        <v>0</v>
      </c>
      <c r="E246" s="633"/>
      <c r="F246" s="633"/>
      <c r="G246" s="634"/>
      <c r="H246" s="632">
        <v>0</v>
      </c>
      <c r="I246" s="633"/>
      <c r="J246" s="633"/>
      <c r="K246" s="634"/>
    </row>
    <row r="247" spans="1:11" s="9" customFormat="1" ht="12.75" customHeight="1" x14ac:dyDescent="0.2">
      <c r="A247" s="629" t="s">
        <v>108</v>
      </c>
      <c r="B247" s="630"/>
      <c r="C247" s="631"/>
      <c r="D247" s="632">
        <v>0</v>
      </c>
      <c r="E247" s="633"/>
      <c r="F247" s="633"/>
      <c r="G247" s="634"/>
      <c r="H247" s="632">
        <v>0</v>
      </c>
      <c r="I247" s="633"/>
      <c r="J247" s="633"/>
      <c r="K247" s="634"/>
    </row>
    <row r="248" spans="1:11" s="9" customFormat="1" ht="12.75" customHeight="1" x14ac:dyDescent="0.2">
      <c r="A248" s="629" t="s">
        <v>107</v>
      </c>
      <c r="B248" s="630"/>
      <c r="C248" s="631"/>
      <c r="D248" s="632">
        <v>0</v>
      </c>
      <c r="E248" s="633"/>
      <c r="F248" s="633"/>
      <c r="G248" s="634"/>
      <c r="H248" s="632">
        <v>0</v>
      </c>
      <c r="I248" s="633"/>
      <c r="J248" s="633"/>
      <c r="K248" s="634"/>
    </row>
    <row r="249" spans="1:11" s="9" customFormat="1" ht="12.75" customHeight="1" x14ac:dyDescent="0.2">
      <c r="A249" s="629" t="s">
        <v>106</v>
      </c>
      <c r="B249" s="630"/>
      <c r="C249" s="631"/>
      <c r="D249" s="632">
        <v>0</v>
      </c>
      <c r="E249" s="633"/>
      <c r="F249" s="633"/>
      <c r="G249" s="634"/>
      <c r="H249" s="632">
        <v>0</v>
      </c>
      <c r="I249" s="633"/>
      <c r="J249" s="633"/>
      <c r="K249" s="634"/>
    </row>
    <row r="250" spans="1:11" s="9" customFormat="1" ht="12.75" customHeight="1" x14ac:dyDescent="0.2">
      <c r="A250" s="629" t="s">
        <v>105</v>
      </c>
      <c r="B250" s="630"/>
      <c r="C250" s="631"/>
      <c r="D250" s="632">
        <f>SUM('Прил.4_ф-6_ПЛАН налич.возм'!F286:F297)*1000</f>
        <v>1446.1999999999998</v>
      </c>
      <c r="E250" s="633"/>
      <c r="F250" s="633"/>
      <c r="G250" s="634"/>
      <c r="H250" s="632">
        <f>SUM('Прил.4_ф-6_ФАКТ налич.возм'!G297)*1000</f>
        <v>0</v>
      </c>
      <c r="I250" s="633"/>
      <c r="J250" s="633"/>
      <c r="K250" s="634"/>
    </row>
    <row r="251" spans="1:11" s="9" customFormat="1" ht="12.75" customHeight="1" x14ac:dyDescent="0.2">
      <c r="A251" s="626" t="s">
        <v>88</v>
      </c>
      <c r="B251" s="627"/>
      <c r="C251" s="628"/>
      <c r="D251" s="570">
        <f>D250+D241</f>
        <v>1446.1999999999998</v>
      </c>
      <c r="E251" s="571"/>
      <c r="F251" s="571"/>
      <c r="G251" s="572"/>
      <c r="H251" s="570">
        <f>H250+H241</f>
        <v>0</v>
      </c>
      <c r="I251" s="571"/>
      <c r="J251" s="571"/>
      <c r="K251" s="572"/>
    </row>
    <row r="252" spans="1:11" s="9" customFormat="1" ht="12.75" customHeight="1" x14ac:dyDescent="0.2">
      <c r="A252" s="158"/>
      <c r="B252" s="158"/>
      <c r="C252" s="158"/>
      <c r="D252" s="159"/>
      <c r="E252" s="159"/>
      <c r="F252" s="159"/>
      <c r="G252" s="159"/>
      <c r="H252" s="159"/>
      <c r="I252" s="159"/>
      <c r="J252" s="159"/>
      <c r="K252" s="159"/>
    </row>
    <row r="253" spans="1:11" ht="11.25" customHeight="1" x14ac:dyDescent="0.25">
      <c r="C253" s="5"/>
      <c r="D253" s="5"/>
      <c r="E253" s="5"/>
      <c r="F253" s="5"/>
      <c r="G253" s="5"/>
      <c r="H253" s="5"/>
      <c r="I253" s="5"/>
      <c r="J253" s="145"/>
      <c r="K253" s="384" t="s">
        <v>120</v>
      </c>
    </row>
    <row r="254" spans="1:11" s="3" customFormat="1" ht="11.25" customHeight="1" x14ac:dyDescent="0.2">
      <c r="C254" s="2"/>
      <c r="D254" s="2"/>
      <c r="E254" s="2"/>
      <c r="F254" s="2"/>
      <c r="G254" s="2"/>
      <c r="H254" s="2"/>
      <c r="I254" s="2"/>
      <c r="J254" s="146"/>
      <c r="K254" s="385" t="s">
        <v>601</v>
      </c>
    </row>
    <row r="255" spans="1:11" s="3" customFormat="1" ht="11.25" customHeight="1" x14ac:dyDescent="0.2">
      <c r="C255" s="2"/>
      <c r="D255" s="2"/>
      <c r="E255" s="2"/>
      <c r="F255" s="2"/>
      <c r="G255" s="2"/>
      <c r="H255" s="2"/>
      <c r="I255" s="2"/>
      <c r="J255" s="146"/>
      <c r="K255" s="386" t="s">
        <v>119</v>
      </c>
    </row>
    <row r="256" spans="1:11" s="3" customFormat="1" ht="11.25" customHeight="1" x14ac:dyDescent="0.2">
      <c r="C256" s="2"/>
      <c r="D256" s="2"/>
      <c r="E256" s="2"/>
      <c r="F256" s="2"/>
      <c r="G256" s="2"/>
      <c r="H256" s="2"/>
      <c r="I256" s="2"/>
      <c r="J256" s="146"/>
      <c r="K256" s="386"/>
    </row>
    <row r="257" spans="1:14" s="4" customFormat="1" ht="81.75" customHeight="1" x14ac:dyDescent="0.25">
      <c r="A257" s="623" t="s">
        <v>611</v>
      </c>
      <c r="B257" s="623"/>
      <c r="C257" s="623"/>
      <c r="D257" s="623"/>
      <c r="E257" s="623"/>
      <c r="F257" s="623"/>
      <c r="G257" s="623"/>
      <c r="H257" s="623"/>
      <c r="I257" s="623"/>
      <c r="J257" s="623"/>
      <c r="K257" s="623"/>
    </row>
    <row r="258" spans="1:14" s="388" customFormat="1" ht="23.25" customHeight="1" x14ac:dyDescent="0.2">
      <c r="A258" s="624" t="s">
        <v>100</v>
      </c>
      <c r="B258" s="624"/>
      <c r="C258" s="624"/>
      <c r="D258" s="624"/>
      <c r="E258" s="624"/>
      <c r="F258" s="624"/>
      <c r="G258" s="624"/>
      <c r="H258" s="624"/>
      <c r="I258" s="178" t="s">
        <v>702</v>
      </c>
      <c r="J258" s="389">
        <v>23</v>
      </c>
      <c r="K258" s="387" t="s">
        <v>117</v>
      </c>
    </row>
    <row r="259" spans="1:14" s="8" customFormat="1" ht="11.25" customHeight="1" x14ac:dyDescent="0.2">
      <c r="A259" s="7"/>
      <c r="B259" s="625" t="s">
        <v>11</v>
      </c>
      <c r="C259" s="625"/>
      <c r="D259" s="625"/>
      <c r="E259" s="625"/>
      <c r="F259" s="625"/>
      <c r="G259" s="625"/>
      <c r="H259" s="625"/>
      <c r="J259" s="147"/>
    </row>
    <row r="260" spans="1:14" s="8" customFormat="1" ht="11.25" customHeight="1" x14ac:dyDescent="0.2">
      <c r="A260" s="7"/>
      <c r="B260" s="133"/>
      <c r="C260" s="133"/>
      <c r="D260" s="133"/>
      <c r="E260" s="133"/>
      <c r="F260" s="133"/>
      <c r="G260" s="133"/>
      <c r="H260" s="133"/>
      <c r="J260" s="147"/>
    </row>
    <row r="261" spans="1:14" ht="22.5" customHeight="1" x14ac:dyDescent="0.25">
      <c r="A261" s="635" t="s">
        <v>458</v>
      </c>
      <c r="B261" s="635"/>
      <c r="C261" s="635"/>
      <c r="D261" s="635"/>
      <c r="E261" s="635"/>
      <c r="F261" s="635"/>
      <c r="G261" s="635"/>
      <c r="H261" s="635"/>
      <c r="I261" s="635"/>
      <c r="J261" s="635"/>
      <c r="K261" s="635"/>
    </row>
    <row r="262" spans="1:14" s="10" customFormat="1" ht="30" customHeight="1" x14ac:dyDescent="0.2">
      <c r="A262" s="636" t="s">
        <v>116</v>
      </c>
      <c r="B262" s="637"/>
      <c r="C262" s="638"/>
      <c r="D262" s="636" t="s">
        <v>156</v>
      </c>
      <c r="E262" s="637"/>
      <c r="F262" s="637"/>
      <c r="G262" s="638"/>
      <c r="H262" s="636" t="s">
        <v>115</v>
      </c>
      <c r="I262" s="637"/>
      <c r="J262" s="637"/>
      <c r="K262" s="638"/>
      <c r="N262" s="10" t="s">
        <v>157</v>
      </c>
    </row>
    <row r="263" spans="1:14" s="33" customFormat="1" ht="12.75" customHeight="1" x14ac:dyDescent="0.2">
      <c r="A263" s="645">
        <v>1</v>
      </c>
      <c r="B263" s="646"/>
      <c r="C263" s="647"/>
      <c r="D263" s="645">
        <v>2</v>
      </c>
      <c r="E263" s="646"/>
      <c r="F263" s="646"/>
      <c r="G263" s="647"/>
      <c r="H263" s="645">
        <v>3</v>
      </c>
      <c r="I263" s="646"/>
      <c r="J263" s="646"/>
      <c r="K263" s="647"/>
    </row>
    <row r="264" spans="1:14" s="9" customFormat="1" ht="12.75" customHeight="1" x14ac:dyDescent="0.2">
      <c r="A264" s="134" t="s">
        <v>347</v>
      </c>
      <c r="B264" s="132"/>
      <c r="C264" s="132"/>
      <c r="D264" s="632">
        <f>SUM(D265:G272)</f>
        <v>0</v>
      </c>
      <c r="E264" s="633"/>
      <c r="F264" s="633"/>
      <c r="G264" s="634"/>
      <c r="H264" s="632">
        <v>0</v>
      </c>
      <c r="I264" s="633"/>
      <c r="J264" s="633"/>
      <c r="K264" s="634"/>
    </row>
    <row r="265" spans="1:14" s="9" customFormat="1" ht="12.75" customHeight="1" x14ac:dyDescent="0.2">
      <c r="A265" s="629" t="s">
        <v>113</v>
      </c>
      <c r="B265" s="630"/>
      <c r="C265" s="631"/>
      <c r="D265" s="632">
        <v>0</v>
      </c>
      <c r="E265" s="633"/>
      <c r="F265" s="633"/>
      <c r="G265" s="634"/>
      <c r="H265" s="632">
        <v>0</v>
      </c>
      <c r="I265" s="633"/>
      <c r="J265" s="633"/>
      <c r="K265" s="634"/>
    </row>
    <row r="266" spans="1:14" s="9" customFormat="1" ht="12.75" customHeight="1" x14ac:dyDescent="0.2">
      <c r="A266" s="629" t="s">
        <v>112</v>
      </c>
      <c r="B266" s="630"/>
      <c r="C266" s="631"/>
      <c r="D266" s="632">
        <v>0</v>
      </c>
      <c r="E266" s="633"/>
      <c r="F266" s="633"/>
      <c r="G266" s="634"/>
      <c r="H266" s="632">
        <v>0</v>
      </c>
      <c r="I266" s="633"/>
      <c r="J266" s="633"/>
      <c r="K266" s="634"/>
    </row>
    <row r="267" spans="1:14" s="9" customFormat="1" ht="12.75" customHeight="1" x14ac:dyDescent="0.2">
      <c r="A267" s="629" t="s">
        <v>111</v>
      </c>
      <c r="B267" s="630"/>
      <c r="C267" s="631"/>
      <c r="D267" s="632">
        <v>0</v>
      </c>
      <c r="E267" s="633"/>
      <c r="F267" s="633"/>
      <c r="G267" s="634"/>
      <c r="H267" s="632">
        <v>0</v>
      </c>
      <c r="I267" s="633"/>
      <c r="J267" s="633"/>
      <c r="K267" s="634"/>
    </row>
    <row r="268" spans="1:14" s="9" customFormat="1" ht="12.75" customHeight="1" x14ac:dyDescent="0.2">
      <c r="A268" s="629" t="s">
        <v>110</v>
      </c>
      <c r="B268" s="630"/>
      <c r="C268" s="631"/>
      <c r="D268" s="632">
        <v>0</v>
      </c>
      <c r="E268" s="633"/>
      <c r="F268" s="633"/>
      <c r="G268" s="634"/>
      <c r="H268" s="632">
        <v>0</v>
      </c>
      <c r="I268" s="633"/>
      <c r="J268" s="633"/>
      <c r="K268" s="634"/>
    </row>
    <row r="269" spans="1:14" s="9" customFormat="1" ht="12.75" customHeight="1" x14ac:dyDescent="0.2">
      <c r="A269" s="629" t="s">
        <v>109</v>
      </c>
      <c r="B269" s="630"/>
      <c r="C269" s="631"/>
      <c r="D269" s="632">
        <v>0</v>
      </c>
      <c r="E269" s="633"/>
      <c r="F269" s="633"/>
      <c r="G269" s="634"/>
      <c r="H269" s="632">
        <v>0</v>
      </c>
      <c r="I269" s="633"/>
      <c r="J269" s="633"/>
      <c r="K269" s="634"/>
    </row>
    <row r="270" spans="1:14" s="9" customFormat="1" ht="12.75" customHeight="1" x14ac:dyDescent="0.2">
      <c r="A270" s="629" t="s">
        <v>108</v>
      </c>
      <c r="B270" s="630"/>
      <c r="C270" s="631"/>
      <c r="D270" s="632">
        <v>0</v>
      </c>
      <c r="E270" s="633"/>
      <c r="F270" s="633"/>
      <c r="G270" s="634"/>
      <c r="H270" s="632">
        <v>0</v>
      </c>
      <c r="I270" s="633"/>
      <c r="J270" s="633"/>
      <c r="K270" s="634"/>
    </row>
    <row r="271" spans="1:14" s="9" customFormat="1" ht="12.75" customHeight="1" x14ac:dyDescent="0.2">
      <c r="A271" s="629" t="s">
        <v>107</v>
      </c>
      <c r="B271" s="630"/>
      <c r="C271" s="631"/>
      <c r="D271" s="632">
        <v>0</v>
      </c>
      <c r="E271" s="633"/>
      <c r="F271" s="633"/>
      <c r="G271" s="634"/>
      <c r="H271" s="632">
        <v>0</v>
      </c>
      <c r="I271" s="633"/>
      <c r="J271" s="633"/>
      <c r="K271" s="634"/>
    </row>
    <row r="272" spans="1:14" s="9" customFormat="1" ht="12.75" customHeight="1" x14ac:dyDescent="0.2">
      <c r="A272" s="629" t="s">
        <v>106</v>
      </c>
      <c r="B272" s="630"/>
      <c r="C272" s="631"/>
      <c r="D272" s="632">
        <v>0</v>
      </c>
      <c r="E272" s="633"/>
      <c r="F272" s="633"/>
      <c r="G272" s="634"/>
      <c r="H272" s="632">
        <v>0</v>
      </c>
      <c r="I272" s="633"/>
      <c r="J272" s="633"/>
      <c r="K272" s="634"/>
    </row>
    <row r="273" spans="1:11" s="9" customFormat="1" ht="12.75" customHeight="1" x14ac:dyDescent="0.2">
      <c r="A273" s="629" t="s">
        <v>105</v>
      </c>
      <c r="B273" s="630"/>
      <c r="C273" s="631"/>
      <c r="D273" s="632">
        <f>SUM('Прил.4_ф-6_ПЛАН налич.возм'!F313:F324)*1000</f>
        <v>1815.1999999999998</v>
      </c>
      <c r="E273" s="633"/>
      <c r="F273" s="633"/>
      <c r="G273" s="634"/>
      <c r="H273" s="632">
        <f>SUM('Прил.4_ф-6_ФАКТ налич.возм'!G324)*1000</f>
        <v>0</v>
      </c>
      <c r="I273" s="633"/>
      <c r="J273" s="633"/>
      <c r="K273" s="634"/>
    </row>
    <row r="274" spans="1:11" s="9" customFormat="1" ht="12.75" customHeight="1" x14ac:dyDescent="0.2">
      <c r="A274" s="626" t="s">
        <v>88</v>
      </c>
      <c r="B274" s="627"/>
      <c r="C274" s="628"/>
      <c r="D274" s="570">
        <f>D273+D264</f>
        <v>1815.1999999999998</v>
      </c>
      <c r="E274" s="571"/>
      <c r="F274" s="571"/>
      <c r="G274" s="572"/>
      <c r="H274" s="570">
        <f>H273+H264</f>
        <v>0</v>
      </c>
      <c r="I274" s="571"/>
      <c r="J274" s="571"/>
      <c r="K274" s="572"/>
    </row>
  </sheetData>
  <mergeCells count="504">
    <mergeCell ref="A274:C274"/>
    <mergeCell ref="D274:G274"/>
    <mergeCell ref="H274:K274"/>
    <mergeCell ref="A271:C271"/>
    <mergeCell ref="D271:G271"/>
    <mergeCell ref="H271:K271"/>
    <mergeCell ref="A272:C272"/>
    <mergeCell ref="D272:G272"/>
    <mergeCell ref="H272:K272"/>
    <mergeCell ref="A273:C273"/>
    <mergeCell ref="D273:G273"/>
    <mergeCell ref="H273:K273"/>
    <mergeCell ref="A268:C268"/>
    <mergeCell ref="D268:G268"/>
    <mergeCell ref="H268:K268"/>
    <mergeCell ref="A269:C269"/>
    <mergeCell ref="D269:G269"/>
    <mergeCell ref="H269:K269"/>
    <mergeCell ref="A270:C270"/>
    <mergeCell ref="D270:G270"/>
    <mergeCell ref="H270:K270"/>
    <mergeCell ref="D264:G264"/>
    <mergeCell ref="H264:K264"/>
    <mergeCell ref="A265:C265"/>
    <mergeCell ref="D265:G265"/>
    <mergeCell ref="H265:K265"/>
    <mergeCell ref="A266:C266"/>
    <mergeCell ref="D266:G266"/>
    <mergeCell ref="H266:K266"/>
    <mergeCell ref="A267:C267"/>
    <mergeCell ref="D267:G267"/>
    <mergeCell ref="H267:K267"/>
    <mergeCell ref="A257:K257"/>
    <mergeCell ref="A258:H258"/>
    <mergeCell ref="B259:H259"/>
    <mergeCell ref="A261:K261"/>
    <mergeCell ref="A262:C262"/>
    <mergeCell ref="D262:G262"/>
    <mergeCell ref="H262:K262"/>
    <mergeCell ref="A263:C263"/>
    <mergeCell ref="D263:G263"/>
    <mergeCell ref="H263:K263"/>
    <mergeCell ref="A251:C251"/>
    <mergeCell ref="D251:G251"/>
    <mergeCell ref="H251:K251"/>
    <mergeCell ref="A248:C248"/>
    <mergeCell ref="D248:G248"/>
    <mergeCell ref="H248:K248"/>
    <mergeCell ref="A249:C249"/>
    <mergeCell ref="D249:G249"/>
    <mergeCell ref="H249:K249"/>
    <mergeCell ref="A250:C250"/>
    <mergeCell ref="D250:G250"/>
    <mergeCell ref="H250:K250"/>
    <mergeCell ref="A245:C245"/>
    <mergeCell ref="D245:G245"/>
    <mergeCell ref="H245:K245"/>
    <mergeCell ref="A246:C246"/>
    <mergeCell ref="D246:G246"/>
    <mergeCell ref="H246:K246"/>
    <mergeCell ref="A247:C247"/>
    <mergeCell ref="D247:G247"/>
    <mergeCell ref="H247:K247"/>
    <mergeCell ref="D241:G241"/>
    <mergeCell ref="H241:K241"/>
    <mergeCell ref="A242:C242"/>
    <mergeCell ref="D242:G242"/>
    <mergeCell ref="H242:K242"/>
    <mergeCell ref="A243:C243"/>
    <mergeCell ref="D243:G243"/>
    <mergeCell ref="H243:K243"/>
    <mergeCell ref="A244:C244"/>
    <mergeCell ref="D244:G244"/>
    <mergeCell ref="H244:K244"/>
    <mergeCell ref="A234:K234"/>
    <mergeCell ref="A235:H235"/>
    <mergeCell ref="B236:H236"/>
    <mergeCell ref="A238:K238"/>
    <mergeCell ref="A239:C239"/>
    <mergeCell ref="D239:G239"/>
    <mergeCell ref="H239:K239"/>
    <mergeCell ref="A240:C240"/>
    <mergeCell ref="D240:G240"/>
    <mergeCell ref="H240:K240"/>
    <mergeCell ref="A228:C228"/>
    <mergeCell ref="D228:G228"/>
    <mergeCell ref="H228:K228"/>
    <mergeCell ref="A225:C225"/>
    <mergeCell ref="D225:G225"/>
    <mergeCell ref="H225:K225"/>
    <mergeCell ref="A226:C226"/>
    <mergeCell ref="D226:G226"/>
    <mergeCell ref="H226:K226"/>
    <mergeCell ref="A227:C227"/>
    <mergeCell ref="D227:G227"/>
    <mergeCell ref="H227:K227"/>
    <mergeCell ref="A222:C222"/>
    <mergeCell ref="D222:G222"/>
    <mergeCell ref="H222:K222"/>
    <mergeCell ref="A223:C223"/>
    <mergeCell ref="D223:G223"/>
    <mergeCell ref="H223:K223"/>
    <mergeCell ref="A224:C224"/>
    <mergeCell ref="D224:G224"/>
    <mergeCell ref="H224:K224"/>
    <mergeCell ref="A219:C219"/>
    <mergeCell ref="D219:G219"/>
    <mergeCell ref="H219:K219"/>
    <mergeCell ref="A220:C220"/>
    <mergeCell ref="D220:G220"/>
    <mergeCell ref="H220:K220"/>
    <mergeCell ref="A221:C221"/>
    <mergeCell ref="D221:G221"/>
    <mergeCell ref="H221:K221"/>
    <mergeCell ref="A215:K215"/>
    <mergeCell ref="A216:C216"/>
    <mergeCell ref="D216:G216"/>
    <mergeCell ref="H216:K216"/>
    <mergeCell ref="A217:C217"/>
    <mergeCell ref="D217:G217"/>
    <mergeCell ref="H217:K217"/>
    <mergeCell ref="D218:G218"/>
    <mergeCell ref="H218:K218"/>
    <mergeCell ref="A179:C179"/>
    <mergeCell ref="D179:G179"/>
    <mergeCell ref="H179:K179"/>
    <mergeCell ref="A180:C180"/>
    <mergeCell ref="D180:G180"/>
    <mergeCell ref="H180:K180"/>
    <mergeCell ref="A211:K211"/>
    <mergeCell ref="A212:H212"/>
    <mergeCell ref="B213:H213"/>
    <mergeCell ref="A205:C205"/>
    <mergeCell ref="D205:G205"/>
    <mergeCell ref="H205:K205"/>
    <mergeCell ref="A202:C202"/>
    <mergeCell ref="D202:G202"/>
    <mergeCell ref="H202:K202"/>
    <mergeCell ref="A203:C203"/>
    <mergeCell ref="D203:G203"/>
    <mergeCell ref="H203:K203"/>
    <mergeCell ref="A204:C204"/>
    <mergeCell ref="D204:G204"/>
    <mergeCell ref="H204:K204"/>
    <mergeCell ref="A199:C199"/>
    <mergeCell ref="D199:G199"/>
    <mergeCell ref="H199:K199"/>
    <mergeCell ref="A165:K165"/>
    <mergeCell ref="A166:H166"/>
    <mergeCell ref="B167:H167"/>
    <mergeCell ref="A169:K169"/>
    <mergeCell ref="A170:C170"/>
    <mergeCell ref="D170:G170"/>
    <mergeCell ref="H170:K170"/>
    <mergeCell ref="A171:C171"/>
    <mergeCell ref="D171:G171"/>
    <mergeCell ref="H171:K171"/>
    <mergeCell ref="D172:G172"/>
    <mergeCell ref="H172:K172"/>
    <mergeCell ref="A173:C173"/>
    <mergeCell ref="D173:G173"/>
    <mergeCell ref="H173:K173"/>
    <mergeCell ref="A174:C174"/>
    <mergeCell ref="D174:G174"/>
    <mergeCell ref="H174:K174"/>
    <mergeCell ref="A175:C175"/>
    <mergeCell ref="D175:G175"/>
    <mergeCell ref="H175:K175"/>
    <mergeCell ref="A200:C200"/>
    <mergeCell ref="D200:G200"/>
    <mergeCell ref="H200:K200"/>
    <mergeCell ref="A201:C201"/>
    <mergeCell ref="D201:G201"/>
    <mergeCell ref="H201:K201"/>
    <mergeCell ref="A196:C196"/>
    <mergeCell ref="D196:G196"/>
    <mergeCell ref="H196:K196"/>
    <mergeCell ref="A197:C197"/>
    <mergeCell ref="D197:G197"/>
    <mergeCell ref="H197:K197"/>
    <mergeCell ref="A198:C198"/>
    <mergeCell ref="D198:G198"/>
    <mergeCell ref="H198:K198"/>
    <mergeCell ref="A192:K192"/>
    <mergeCell ref="A193:C193"/>
    <mergeCell ref="D193:G193"/>
    <mergeCell ref="H193:K193"/>
    <mergeCell ref="A194:C194"/>
    <mergeCell ref="D194:G194"/>
    <mergeCell ref="H194:K194"/>
    <mergeCell ref="D195:G195"/>
    <mergeCell ref="H195:K195"/>
    <mergeCell ref="A158:C158"/>
    <mergeCell ref="D158:G158"/>
    <mergeCell ref="H158:K158"/>
    <mergeCell ref="A159:C159"/>
    <mergeCell ref="D159:G159"/>
    <mergeCell ref="H159:K159"/>
    <mergeCell ref="A188:K188"/>
    <mergeCell ref="A189:H189"/>
    <mergeCell ref="B190:H190"/>
    <mergeCell ref="A176:C176"/>
    <mergeCell ref="D176:G176"/>
    <mergeCell ref="H176:K176"/>
    <mergeCell ref="A177:C177"/>
    <mergeCell ref="D177:G177"/>
    <mergeCell ref="H177:K177"/>
    <mergeCell ref="A181:C181"/>
    <mergeCell ref="D181:G181"/>
    <mergeCell ref="H181:K181"/>
    <mergeCell ref="A182:C182"/>
    <mergeCell ref="D182:G182"/>
    <mergeCell ref="H182:K182"/>
    <mergeCell ref="A178:C178"/>
    <mergeCell ref="D178:G178"/>
    <mergeCell ref="H178:K178"/>
    <mergeCell ref="A155:C155"/>
    <mergeCell ref="D155:G155"/>
    <mergeCell ref="H155:K155"/>
    <mergeCell ref="A156:C156"/>
    <mergeCell ref="D156:G156"/>
    <mergeCell ref="H156:K156"/>
    <mergeCell ref="A157:C157"/>
    <mergeCell ref="D157:G157"/>
    <mergeCell ref="H157:K157"/>
    <mergeCell ref="A152:C152"/>
    <mergeCell ref="D152:G152"/>
    <mergeCell ref="H152:K152"/>
    <mergeCell ref="A153:C153"/>
    <mergeCell ref="D153:G153"/>
    <mergeCell ref="H153:K153"/>
    <mergeCell ref="A154:C154"/>
    <mergeCell ref="D154:G154"/>
    <mergeCell ref="H154:K154"/>
    <mergeCell ref="A148:C148"/>
    <mergeCell ref="D148:G148"/>
    <mergeCell ref="H148:K148"/>
    <mergeCell ref="D149:G149"/>
    <mergeCell ref="H149:K149"/>
    <mergeCell ref="A150:C150"/>
    <mergeCell ref="D150:G150"/>
    <mergeCell ref="H150:K150"/>
    <mergeCell ref="A151:C151"/>
    <mergeCell ref="D151:G151"/>
    <mergeCell ref="H151:K151"/>
    <mergeCell ref="A143:H143"/>
    <mergeCell ref="B144:H144"/>
    <mergeCell ref="H131:K131"/>
    <mergeCell ref="H126:K126"/>
    <mergeCell ref="H127:K127"/>
    <mergeCell ref="H128:K128"/>
    <mergeCell ref="H129:K129"/>
    <mergeCell ref="A146:K146"/>
    <mergeCell ref="A147:C147"/>
    <mergeCell ref="D147:G147"/>
    <mergeCell ref="H147:K147"/>
    <mergeCell ref="A142:K142"/>
    <mergeCell ref="A134:C134"/>
    <mergeCell ref="A135:C135"/>
    <mergeCell ref="A136:C136"/>
    <mergeCell ref="A132:C132"/>
    <mergeCell ref="H135:K135"/>
    <mergeCell ref="H136:K136"/>
    <mergeCell ref="D132:G132"/>
    <mergeCell ref="D133:G133"/>
    <mergeCell ref="D134:G134"/>
    <mergeCell ref="D135:G135"/>
    <mergeCell ref="D136:G136"/>
    <mergeCell ref="H132:K132"/>
    <mergeCell ref="H124:K124"/>
    <mergeCell ref="H125:K125"/>
    <mergeCell ref="A129:C129"/>
    <mergeCell ref="A130:C130"/>
    <mergeCell ref="A131:C131"/>
    <mergeCell ref="D131:G131"/>
    <mergeCell ref="A124:C124"/>
    <mergeCell ref="D124:G124"/>
    <mergeCell ref="A125:C125"/>
    <mergeCell ref="D126:G126"/>
    <mergeCell ref="D127:G127"/>
    <mergeCell ref="D128:G128"/>
    <mergeCell ref="D129:G129"/>
    <mergeCell ref="D130:G130"/>
    <mergeCell ref="H133:K133"/>
    <mergeCell ref="H134:K134"/>
    <mergeCell ref="A100:K100"/>
    <mergeCell ref="A101:C101"/>
    <mergeCell ref="D101:G101"/>
    <mergeCell ref="H101:K101"/>
    <mergeCell ref="D125:G125"/>
    <mergeCell ref="A127:C127"/>
    <mergeCell ref="A128:C128"/>
    <mergeCell ref="H130:K130"/>
    <mergeCell ref="A133:C133"/>
    <mergeCell ref="A102:C102"/>
    <mergeCell ref="D102:G102"/>
    <mergeCell ref="H102:K102"/>
    <mergeCell ref="D103:G103"/>
    <mergeCell ref="H103:K103"/>
    <mergeCell ref="A104:C104"/>
    <mergeCell ref="D104:G104"/>
    <mergeCell ref="H104:K104"/>
    <mergeCell ref="A123:K123"/>
    <mergeCell ref="A111:C111"/>
    <mergeCell ref="D111:G111"/>
    <mergeCell ref="H111:K111"/>
    <mergeCell ref="A112:C112"/>
    <mergeCell ref="D112:G112"/>
    <mergeCell ref="H112:K112"/>
    <mergeCell ref="A105:C105"/>
    <mergeCell ref="D105:G105"/>
    <mergeCell ref="H105:K105"/>
    <mergeCell ref="A106:C106"/>
    <mergeCell ref="D106:G106"/>
    <mergeCell ref="H106:K106"/>
    <mergeCell ref="A50:K50"/>
    <mergeCell ref="A51:H51"/>
    <mergeCell ref="B52:H52"/>
    <mergeCell ref="A86:C86"/>
    <mergeCell ref="D86:G86"/>
    <mergeCell ref="H86:K86"/>
    <mergeCell ref="A87:C87"/>
    <mergeCell ref="D87:G87"/>
    <mergeCell ref="H87:K87"/>
    <mergeCell ref="A84:C84"/>
    <mergeCell ref="D84:G84"/>
    <mergeCell ref="H84:K84"/>
    <mergeCell ref="A85:C85"/>
    <mergeCell ref="D85:G85"/>
    <mergeCell ref="H85:K85"/>
    <mergeCell ref="A82:C82"/>
    <mergeCell ref="D82:G82"/>
    <mergeCell ref="H82:K82"/>
    <mergeCell ref="A83:C83"/>
    <mergeCell ref="D83:G83"/>
    <mergeCell ref="H83:K83"/>
    <mergeCell ref="A79:C79"/>
    <mergeCell ref="D79:G79"/>
    <mergeCell ref="H79:K79"/>
    <mergeCell ref="A90:C90"/>
    <mergeCell ref="D90:G90"/>
    <mergeCell ref="H90:K90"/>
    <mergeCell ref="A54:K54"/>
    <mergeCell ref="A55:C55"/>
    <mergeCell ref="D55:G55"/>
    <mergeCell ref="H55:K55"/>
    <mergeCell ref="A88:C88"/>
    <mergeCell ref="D88:G88"/>
    <mergeCell ref="H88:K88"/>
    <mergeCell ref="A89:C89"/>
    <mergeCell ref="D89:G89"/>
    <mergeCell ref="H89:K89"/>
    <mergeCell ref="D80:G80"/>
    <mergeCell ref="H80:K80"/>
    <mergeCell ref="A81:C81"/>
    <mergeCell ref="D81:G81"/>
    <mergeCell ref="H81:K81"/>
    <mergeCell ref="A77:K77"/>
    <mergeCell ref="A78:C78"/>
    <mergeCell ref="D78:G78"/>
    <mergeCell ref="H78:K78"/>
    <mergeCell ref="H62:K62"/>
    <mergeCell ref="A59:C59"/>
    <mergeCell ref="D59:G59"/>
    <mergeCell ref="H59:K59"/>
    <mergeCell ref="A60:C60"/>
    <mergeCell ref="D60:G60"/>
    <mergeCell ref="H60:K60"/>
    <mergeCell ref="A56:C56"/>
    <mergeCell ref="D56:G56"/>
    <mergeCell ref="H56:K56"/>
    <mergeCell ref="D57:G57"/>
    <mergeCell ref="H57:K57"/>
    <mergeCell ref="A58:C58"/>
    <mergeCell ref="D58:G58"/>
    <mergeCell ref="H58:K58"/>
    <mergeCell ref="A67:C67"/>
    <mergeCell ref="D67:G67"/>
    <mergeCell ref="H67:K67"/>
    <mergeCell ref="A32:K32"/>
    <mergeCell ref="A33:C33"/>
    <mergeCell ref="D33:G33"/>
    <mergeCell ref="H33:K33"/>
    <mergeCell ref="A65:C65"/>
    <mergeCell ref="D65:G65"/>
    <mergeCell ref="H65:K65"/>
    <mergeCell ref="A66:C66"/>
    <mergeCell ref="D66:G66"/>
    <mergeCell ref="H66:K66"/>
    <mergeCell ref="A63:C63"/>
    <mergeCell ref="D63:G63"/>
    <mergeCell ref="H63:K63"/>
    <mergeCell ref="A64:C64"/>
    <mergeCell ref="D64:G64"/>
    <mergeCell ref="H64:K64"/>
    <mergeCell ref="A61:C61"/>
    <mergeCell ref="D61:G61"/>
    <mergeCell ref="H61:K61"/>
    <mergeCell ref="A62:C62"/>
    <mergeCell ref="D62:G62"/>
    <mergeCell ref="A5:K5"/>
    <mergeCell ref="A6:H6"/>
    <mergeCell ref="B7:H7"/>
    <mergeCell ref="A41:C41"/>
    <mergeCell ref="D41:G41"/>
    <mergeCell ref="H41:K41"/>
    <mergeCell ref="A42:C42"/>
    <mergeCell ref="D42:G42"/>
    <mergeCell ref="H42:K42"/>
    <mergeCell ref="A39:C39"/>
    <mergeCell ref="D39:G39"/>
    <mergeCell ref="H39:K39"/>
    <mergeCell ref="A40:C40"/>
    <mergeCell ref="D40:G40"/>
    <mergeCell ref="H40:K40"/>
    <mergeCell ref="A37:C37"/>
    <mergeCell ref="D37:G37"/>
    <mergeCell ref="H37:K37"/>
    <mergeCell ref="A38:C38"/>
    <mergeCell ref="D38:G38"/>
    <mergeCell ref="H38:K38"/>
    <mergeCell ref="A34:C34"/>
    <mergeCell ref="D34:G34"/>
    <mergeCell ref="H34:K34"/>
    <mergeCell ref="A45:C45"/>
    <mergeCell ref="D45:G45"/>
    <mergeCell ref="H45:K45"/>
    <mergeCell ref="A9:K9"/>
    <mergeCell ref="A10:C10"/>
    <mergeCell ref="D10:G10"/>
    <mergeCell ref="H10:K10"/>
    <mergeCell ref="A43:C43"/>
    <mergeCell ref="D43:G43"/>
    <mergeCell ref="H43:K43"/>
    <mergeCell ref="A44:C44"/>
    <mergeCell ref="D44:G44"/>
    <mergeCell ref="H44:K44"/>
    <mergeCell ref="D35:G35"/>
    <mergeCell ref="H35:K35"/>
    <mergeCell ref="A36:C36"/>
    <mergeCell ref="D36:G36"/>
    <mergeCell ref="H36:K36"/>
    <mergeCell ref="A28:K28"/>
    <mergeCell ref="A29:H29"/>
    <mergeCell ref="B30:H30"/>
    <mergeCell ref="A14:C14"/>
    <mergeCell ref="D14:G14"/>
    <mergeCell ref="H14:K14"/>
    <mergeCell ref="A15:C15"/>
    <mergeCell ref="D15:G15"/>
    <mergeCell ref="H15:K15"/>
    <mergeCell ref="A11:C11"/>
    <mergeCell ref="D11:G11"/>
    <mergeCell ref="H11:K11"/>
    <mergeCell ref="D12:G12"/>
    <mergeCell ref="H12:K12"/>
    <mergeCell ref="A13:C13"/>
    <mergeCell ref="D13:G13"/>
    <mergeCell ref="H13:K13"/>
    <mergeCell ref="A18:C18"/>
    <mergeCell ref="D18:G18"/>
    <mergeCell ref="H18:K18"/>
    <mergeCell ref="A19:C19"/>
    <mergeCell ref="D19:G19"/>
    <mergeCell ref="H19:K19"/>
    <mergeCell ref="A16:C16"/>
    <mergeCell ref="D16:G16"/>
    <mergeCell ref="H16:K16"/>
    <mergeCell ref="A17:C17"/>
    <mergeCell ref="D17:G17"/>
    <mergeCell ref="H17:K17"/>
    <mergeCell ref="A22:C22"/>
    <mergeCell ref="D22:G22"/>
    <mergeCell ref="H22:K22"/>
    <mergeCell ref="A20:C20"/>
    <mergeCell ref="D20:G20"/>
    <mergeCell ref="H20:K20"/>
    <mergeCell ref="A21:C21"/>
    <mergeCell ref="D21:G21"/>
    <mergeCell ref="H21:K21"/>
    <mergeCell ref="A119:K119"/>
    <mergeCell ref="A120:H120"/>
    <mergeCell ref="B121:H121"/>
    <mergeCell ref="A96:K96"/>
    <mergeCell ref="A97:H97"/>
    <mergeCell ref="B98:H98"/>
    <mergeCell ref="A73:K73"/>
    <mergeCell ref="A74:H74"/>
    <mergeCell ref="B75:H75"/>
    <mergeCell ref="A113:C113"/>
    <mergeCell ref="D113:G113"/>
    <mergeCell ref="H113:K113"/>
    <mergeCell ref="A109:C109"/>
    <mergeCell ref="D109:G109"/>
    <mergeCell ref="H109:K109"/>
    <mergeCell ref="A110:C110"/>
    <mergeCell ref="D110:G110"/>
    <mergeCell ref="H110:K110"/>
    <mergeCell ref="A107:C107"/>
    <mergeCell ref="D107:G107"/>
    <mergeCell ref="H107:K107"/>
    <mergeCell ref="A108:C108"/>
    <mergeCell ref="D108:G108"/>
    <mergeCell ref="H108:K108"/>
  </mergeCells>
  <pageMargins left="1.1811023622047245" right="0.19685039370078741" top="0.98425196850393704" bottom="0.39370078740157483" header="0.19685039370078741" footer="0.19685039370078741"/>
  <pageSetup paperSize="9" scale="92" orientation="portrait" r:id="rId1"/>
  <headerFooter alignWithMargins="0"/>
  <rowBreaks count="5" manualBreakCount="5">
    <brk id="45" max="11" man="1"/>
    <brk id="90" max="11" man="1"/>
    <brk id="136" max="11" man="1"/>
    <brk id="182" max="11" man="1"/>
    <brk id="22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09"/>
  <sheetViews>
    <sheetView view="pageBreakPreview" topLeftCell="B25" zoomScale="73" zoomScaleNormal="100" zoomScaleSheetLayoutView="73" workbookViewId="0">
      <selection activeCell="C52" sqref="C52:G52"/>
    </sheetView>
  </sheetViews>
  <sheetFormatPr defaultColWidth="10.140625" defaultRowHeight="15" x14ac:dyDescent="0.25"/>
  <cols>
    <col min="1" max="1" width="26.42578125" style="19" customWidth="1"/>
    <col min="2" max="2" width="17.42578125" style="19" customWidth="1"/>
    <col min="3" max="3" width="18.85546875" style="19" customWidth="1"/>
    <col min="4" max="4" width="21.28515625" style="19" customWidth="1"/>
    <col min="5" max="5" width="26.28515625" style="19" customWidth="1"/>
    <col min="6" max="6" width="21.140625" style="19" customWidth="1"/>
    <col min="7" max="7" width="18.42578125" style="19" customWidth="1"/>
    <col min="8" max="8" width="2" style="19" customWidth="1"/>
    <col min="9" max="16384" width="10.140625" style="19"/>
  </cols>
  <sheetData>
    <row r="1" spans="1:157" s="20" customFormat="1" ht="12.75" x14ac:dyDescent="0.2">
      <c r="G1" s="28" t="s">
        <v>104</v>
      </c>
    </row>
    <row r="2" spans="1:157" s="20" customFormat="1" ht="12.75" customHeight="1" x14ac:dyDescent="0.2">
      <c r="G2" s="385" t="s">
        <v>601</v>
      </c>
    </row>
    <row r="3" spans="1:157" x14ac:dyDescent="0.25">
      <c r="G3" s="26" t="s">
        <v>0</v>
      </c>
    </row>
    <row r="4" spans="1:157" s="24" customFormat="1" ht="48.75" customHeight="1" x14ac:dyDescent="0.25">
      <c r="A4" s="648" t="s">
        <v>91</v>
      </c>
      <c r="B4" s="648"/>
      <c r="C4" s="648"/>
      <c r="D4" s="648"/>
      <c r="E4" s="648"/>
      <c r="F4" s="648"/>
      <c r="G4" s="648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</row>
    <row r="5" spans="1:157" s="24" customFormat="1" ht="17.25" customHeight="1" x14ac:dyDescent="0.25">
      <c r="B5" s="649" t="s">
        <v>704</v>
      </c>
      <c r="C5" s="653"/>
      <c r="D5" s="653"/>
      <c r="E5" s="653"/>
      <c r="F5" s="653"/>
      <c r="G5" s="30"/>
      <c r="H5" s="29"/>
      <c r="I5" s="29"/>
      <c r="J5" s="29"/>
      <c r="K5" s="29"/>
      <c r="L5" s="29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</row>
    <row r="6" spans="1:157" s="23" customFormat="1" ht="11.25" x14ac:dyDescent="0.2">
      <c r="F6" s="652"/>
      <c r="G6" s="652"/>
    </row>
    <row r="7" spans="1:157" s="5" customFormat="1" ht="15" customHeight="1" x14ac:dyDescent="0.25">
      <c r="A7" s="654" t="s">
        <v>703</v>
      </c>
      <c r="B7" s="654"/>
      <c r="C7" s="654"/>
      <c r="D7" s="654"/>
      <c r="E7" s="22"/>
      <c r="H7" s="22"/>
      <c r="I7" s="22"/>
      <c r="J7" s="22"/>
      <c r="K7" s="22"/>
      <c r="L7" s="22"/>
      <c r="M7" s="22"/>
    </row>
    <row r="8" spans="1:157" s="64" customFormat="1" ht="15.75" x14ac:dyDescent="0.25">
      <c r="B8" s="546"/>
      <c r="C8" s="546"/>
      <c r="D8" s="546"/>
      <c r="G8" s="153" t="s">
        <v>459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57" s="20" customFormat="1" ht="20.25" customHeight="1" x14ac:dyDescent="0.2">
      <c r="A9" s="651" t="s">
        <v>102</v>
      </c>
      <c r="B9" s="651" t="s">
        <v>98</v>
      </c>
      <c r="C9" s="651" t="s">
        <v>97</v>
      </c>
      <c r="D9" s="651" t="s">
        <v>99</v>
      </c>
      <c r="E9" s="651"/>
      <c r="F9" s="651" t="s">
        <v>94</v>
      </c>
      <c r="G9" s="651" t="s">
        <v>93</v>
      </c>
    </row>
    <row r="10" spans="1:157" s="20" customFormat="1" ht="36" customHeight="1" x14ac:dyDescent="0.2">
      <c r="A10" s="651"/>
      <c r="B10" s="651"/>
      <c r="C10" s="651"/>
      <c r="D10" s="143" t="s">
        <v>96</v>
      </c>
      <c r="E10" s="143" t="s">
        <v>95</v>
      </c>
      <c r="F10" s="651"/>
      <c r="G10" s="651"/>
    </row>
    <row r="11" spans="1:157" s="23" customFormat="1" ht="11.25" x14ac:dyDescent="0.2">
      <c r="A11" s="91" t="s">
        <v>2</v>
      </c>
      <c r="B11" s="91" t="s">
        <v>3</v>
      </c>
      <c r="C11" s="91" t="s">
        <v>4</v>
      </c>
      <c r="D11" s="91" t="s">
        <v>5</v>
      </c>
      <c r="E11" s="91" t="s">
        <v>46</v>
      </c>
      <c r="F11" s="91" t="s">
        <v>47</v>
      </c>
      <c r="G11" s="91" t="s">
        <v>48</v>
      </c>
    </row>
    <row r="12" spans="1:157" s="20" customFormat="1" ht="50.25" customHeight="1" x14ac:dyDescent="0.2">
      <c r="A12" s="31" t="s">
        <v>103</v>
      </c>
      <c r="B12" s="92" t="s">
        <v>396</v>
      </c>
      <c r="C12" s="92">
        <v>0</v>
      </c>
      <c r="D12" s="92">
        <v>0</v>
      </c>
      <c r="E12" s="92">
        <v>0</v>
      </c>
      <c r="F12" s="92">
        <v>0</v>
      </c>
      <c r="G12" s="92">
        <v>1</v>
      </c>
    </row>
    <row r="13" spans="1:157" s="20" customFormat="1" ht="30" customHeight="1" x14ac:dyDescent="0.2">
      <c r="A13" s="156"/>
      <c r="B13" s="157"/>
      <c r="C13" s="157"/>
      <c r="D13" s="157"/>
      <c r="E13" s="157"/>
      <c r="F13" s="157"/>
      <c r="G13" s="157"/>
    </row>
    <row r="14" spans="1:157" s="20" customFormat="1" ht="12.75" x14ac:dyDescent="0.2">
      <c r="G14" s="28" t="s">
        <v>104</v>
      </c>
    </row>
    <row r="15" spans="1:157" s="20" customFormat="1" ht="12.75" customHeight="1" x14ac:dyDescent="0.2">
      <c r="G15" s="385" t="s">
        <v>601</v>
      </c>
    </row>
    <row r="16" spans="1:157" x14ac:dyDescent="0.25">
      <c r="G16" s="26" t="s">
        <v>0</v>
      </c>
    </row>
    <row r="17" spans="1:157" s="24" customFormat="1" ht="48.75" customHeight="1" x14ac:dyDescent="0.25">
      <c r="A17" s="648" t="s">
        <v>612</v>
      </c>
      <c r="B17" s="648"/>
      <c r="C17" s="648"/>
      <c r="D17" s="648"/>
      <c r="E17" s="648"/>
      <c r="F17" s="648"/>
      <c r="G17" s="648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</row>
    <row r="18" spans="1:157" s="24" customFormat="1" ht="17.25" customHeight="1" x14ac:dyDescent="0.25">
      <c r="A18" s="649" t="s">
        <v>613</v>
      </c>
      <c r="B18" s="649"/>
      <c r="C18" s="649"/>
      <c r="D18" s="649"/>
      <c r="E18" s="649"/>
      <c r="F18" s="649"/>
      <c r="G18" s="649"/>
      <c r="H18" s="29"/>
      <c r="I18" s="29"/>
      <c r="J18" s="29"/>
      <c r="K18" s="29"/>
      <c r="L18" s="29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</row>
    <row r="19" spans="1:157" s="23" customFormat="1" ht="14.25" x14ac:dyDescent="0.2">
      <c r="A19" s="650" t="s">
        <v>614</v>
      </c>
      <c r="B19" s="650"/>
      <c r="C19" s="650"/>
      <c r="D19" s="650"/>
      <c r="E19" s="650"/>
      <c r="F19" s="650"/>
      <c r="G19" s="650"/>
    </row>
    <row r="20" spans="1:157" s="5" customFormat="1" ht="15" customHeight="1" x14ac:dyDescent="0.25">
      <c r="E20" s="22"/>
      <c r="H20" s="22"/>
      <c r="I20" s="22"/>
      <c r="J20" s="22"/>
      <c r="K20" s="22"/>
      <c r="L20" s="22"/>
      <c r="M20" s="22"/>
    </row>
    <row r="21" spans="1:157" s="64" customFormat="1" ht="15.75" x14ac:dyDescent="0.25">
      <c r="B21" s="546"/>
      <c r="C21" s="546"/>
      <c r="D21" s="546"/>
      <c r="G21" s="155" t="s">
        <v>529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57" s="20" customFormat="1" ht="20.25" customHeight="1" x14ac:dyDescent="0.2">
      <c r="A22" s="651" t="s">
        <v>102</v>
      </c>
      <c r="B22" s="651" t="s">
        <v>98</v>
      </c>
      <c r="C22" s="651" t="s">
        <v>97</v>
      </c>
      <c r="D22" s="651" t="s">
        <v>99</v>
      </c>
      <c r="E22" s="651"/>
      <c r="F22" s="651" t="s">
        <v>94</v>
      </c>
      <c r="G22" s="651" t="s">
        <v>93</v>
      </c>
    </row>
    <row r="23" spans="1:157" s="20" customFormat="1" ht="36" customHeight="1" x14ac:dyDescent="0.2">
      <c r="A23" s="651"/>
      <c r="B23" s="651"/>
      <c r="C23" s="651"/>
      <c r="D23" s="154" t="s">
        <v>96</v>
      </c>
      <c r="E23" s="154" t="s">
        <v>95</v>
      </c>
      <c r="F23" s="651"/>
      <c r="G23" s="651"/>
    </row>
    <row r="24" spans="1:157" s="23" customFormat="1" ht="11.25" x14ac:dyDescent="0.2">
      <c r="A24" s="91" t="s">
        <v>2</v>
      </c>
      <c r="B24" s="91" t="s">
        <v>3</v>
      </c>
      <c r="C24" s="91" t="s">
        <v>4</v>
      </c>
      <c r="D24" s="91" t="s">
        <v>5</v>
      </c>
      <c r="E24" s="91" t="s">
        <v>46</v>
      </c>
      <c r="F24" s="91" t="s">
        <v>47</v>
      </c>
      <c r="G24" s="91" t="s">
        <v>48</v>
      </c>
    </row>
    <row r="25" spans="1:157" s="20" customFormat="1" ht="51.75" customHeight="1" x14ac:dyDescent="0.2">
      <c r="A25" s="31" t="s">
        <v>103</v>
      </c>
      <c r="B25" s="92" t="s">
        <v>396</v>
      </c>
      <c r="C25" s="92">
        <v>0</v>
      </c>
      <c r="D25" s="92">
        <v>0</v>
      </c>
      <c r="E25" s="92">
        <v>0</v>
      </c>
      <c r="F25" s="92">
        <v>0</v>
      </c>
      <c r="G25" s="92" t="s">
        <v>137</v>
      </c>
    </row>
    <row r="26" spans="1:157" s="20" customFormat="1" ht="11.25" customHeight="1" x14ac:dyDescent="0.2">
      <c r="A26" s="156"/>
      <c r="B26" s="157"/>
      <c r="C26" s="157"/>
      <c r="D26" s="157"/>
      <c r="E26" s="157"/>
      <c r="F26" s="157"/>
      <c r="G26" s="157"/>
    </row>
    <row r="27" spans="1:157" s="20" customFormat="1" ht="12.75" x14ac:dyDescent="0.2">
      <c r="G27" s="28" t="s">
        <v>104</v>
      </c>
    </row>
    <row r="28" spans="1:157" s="20" customFormat="1" ht="12.75" customHeight="1" x14ac:dyDescent="0.2">
      <c r="G28" s="385" t="s">
        <v>601</v>
      </c>
    </row>
    <row r="29" spans="1:157" x14ac:dyDescent="0.25">
      <c r="G29" s="26" t="s">
        <v>0</v>
      </c>
    </row>
    <row r="30" spans="1:157" s="24" customFormat="1" ht="48.75" customHeight="1" x14ac:dyDescent="0.25">
      <c r="A30" s="648" t="s">
        <v>91</v>
      </c>
      <c r="B30" s="648"/>
      <c r="C30" s="648"/>
      <c r="D30" s="648"/>
      <c r="E30" s="648"/>
      <c r="F30" s="648"/>
      <c r="G30" s="648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</row>
    <row r="31" spans="1:157" s="24" customFormat="1" ht="18.75" customHeight="1" x14ac:dyDescent="0.25">
      <c r="B31" s="649" t="s">
        <v>704</v>
      </c>
      <c r="C31" s="653"/>
      <c r="D31" s="653"/>
      <c r="E31" s="653"/>
      <c r="F31" s="653"/>
      <c r="G31" s="30"/>
      <c r="H31" s="29"/>
      <c r="I31" s="29"/>
      <c r="J31" s="29"/>
      <c r="K31" s="29"/>
      <c r="L31" s="29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</row>
    <row r="32" spans="1:157" s="23" customFormat="1" ht="11.25" x14ac:dyDescent="0.2">
      <c r="F32" s="652"/>
      <c r="G32" s="652"/>
    </row>
    <row r="33" spans="1:157" s="5" customFormat="1" ht="15" customHeight="1" x14ac:dyDescent="0.25">
      <c r="A33" s="654" t="s">
        <v>703</v>
      </c>
      <c r="B33" s="654"/>
      <c r="C33" s="654"/>
      <c r="D33" s="654"/>
      <c r="E33" s="22"/>
      <c r="H33" s="22"/>
      <c r="I33" s="22"/>
      <c r="J33" s="22"/>
      <c r="K33" s="22"/>
      <c r="L33" s="22"/>
      <c r="M33" s="22"/>
    </row>
    <row r="34" spans="1:157" s="64" customFormat="1" ht="15.75" x14ac:dyDescent="0.25">
      <c r="B34" s="546"/>
      <c r="C34" s="546"/>
      <c r="D34" s="546"/>
      <c r="G34" s="161" t="s">
        <v>453</v>
      </c>
      <c r="H34" s="142"/>
      <c r="I34" s="142"/>
      <c r="J34" s="142"/>
      <c r="K34" s="142"/>
      <c r="L34" s="142"/>
      <c r="M34" s="142"/>
      <c r="N34" s="142"/>
      <c r="O34" s="142"/>
      <c r="P34" s="142"/>
      <c r="Q34" s="142"/>
    </row>
    <row r="35" spans="1:157" s="20" customFormat="1" ht="20.25" customHeight="1" x14ac:dyDescent="0.2">
      <c r="A35" s="651" t="s">
        <v>102</v>
      </c>
      <c r="B35" s="651" t="s">
        <v>98</v>
      </c>
      <c r="C35" s="651" t="s">
        <v>97</v>
      </c>
      <c r="D35" s="651" t="s">
        <v>99</v>
      </c>
      <c r="E35" s="651"/>
      <c r="F35" s="651" t="s">
        <v>94</v>
      </c>
      <c r="G35" s="651" t="s">
        <v>93</v>
      </c>
    </row>
    <row r="36" spans="1:157" s="20" customFormat="1" ht="36" customHeight="1" x14ac:dyDescent="0.2">
      <c r="A36" s="651"/>
      <c r="B36" s="651"/>
      <c r="C36" s="651"/>
      <c r="D36" s="160" t="s">
        <v>96</v>
      </c>
      <c r="E36" s="160" t="s">
        <v>95</v>
      </c>
      <c r="F36" s="651"/>
      <c r="G36" s="651"/>
    </row>
    <row r="37" spans="1:157" s="23" customFormat="1" ht="11.25" x14ac:dyDescent="0.2">
      <c r="A37" s="91" t="s">
        <v>2</v>
      </c>
      <c r="B37" s="91" t="s">
        <v>3</v>
      </c>
      <c r="C37" s="91" t="s">
        <v>4</v>
      </c>
      <c r="D37" s="91" t="s">
        <v>5</v>
      </c>
      <c r="E37" s="91" t="s">
        <v>46</v>
      </c>
      <c r="F37" s="91" t="s">
        <v>47</v>
      </c>
      <c r="G37" s="91" t="s">
        <v>48</v>
      </c>
    </row>
    <row r="38" spans="1:157" s="20" customFormat="1" ht="51.75" customHeight="1" x14ac:dyDescent="0.2">
      <c r="A38" s="31" t="s">
        <v>103</v>
      </c>
      <c r="B38" s="92" t="s">
        <v>396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20">
        <v>0</v>
      </c>
    </row>
    <row r="40" spans="1:157" s="20" customFormat="1" ht="11.25" customHeight="1" x14ac:dyDescent="0.2">
      <c r="A40" s="156"/>
      <c r="B40" s="157"/>
      <c r="C40" s="157"/>
      <c r="D40" s="157"/>
      <c r="E40" s="157"/>
      <c r="F40" s="157"/>
      <c r="G40" s="157"/>
    </row>
    <row r="41" spans="1:157" s="20" customFormat="1" ht="12.75" x14ac:dyDescent="0.2">
      <c r="G41" s="28" t="s">
        <v>104</v>
      </c>
    </row>
    <row r="42" spans="1:157" s="20" customFormat="1" ht="12.75" customHeight="1" x14ac:dyDescent="0.2">
      <c r="G42" s="385" t="s">
        <v>601</v>
      </c>
    </row>
    <row r="43" spans="1:157" x14ac:dyDescent="0.25">
      <c r="G43" s="26" t="s">
        <v>0</v>
      </c>
    </row>
    <row r="44" spans="1:157" s="24" customFormat="1" ht="48.75" customHeight="1" x14ac:dyDescent="0.25">
      <c r="A44" s="648" t="s">
        <v>91</v>
      </c>
      <c r="B44" s="648"/>
      <c r="C44" s="648"/>
      <c r="D44" s="648"/>
      <c r="E44" s="648"/>
      <c r="F44" s="648"/>
      <c r="G44" s="648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</row>
    <row r="45" spans="1:157" s="24" customFormat="1" ht="18.75" customHeight="1" x14ac:dyDescent="0.25">
      <c r="B45" s="649" t="s">
        <v>704</v>
      </c>
      <c r="C45" s="653"/>
      <c r="D45" s="653"/>
      <c r="E45" s="653"/>
      <c r="F45" s="653"/>
      <c r="G45" s="30"/>
      <c r="H45" s="29"/>
      <c r="I45" s="29"/>
      <c r="J45" s="29"/>
      <c r="K45" s="29"/>
      <c r="L45" s="29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</row>
    <row r="46" spans="1:157" s="23" customFormat="1" ht="11.25" x14ac:dyDescent="0.2">
      <c r="F46" s="652"/>
      <c r="G46" s="652"/>
    </row>
    <row r="47" spans="1:157" s="5" customFormat="1" ht="15" customHeight="1" x14ac:dyDescent="0.25">
      <c r="A47" s="654" t="s">
        <v>703</v>
      </c>
      <c r="B47" s="654"/>
      <c r="C47" s="654"/>
      <c r="D47" s="654"/>
      <c r="E47" s="22"/>
      <c r="H47" s="22"/>
      <c r="I47" s="22"/>
      <c r="J47" s="22"/>
      <c r="K47" s="22"/>
      <c r="L47" s="22"/>
      <c r="M47" s="22"/>
    </row>
    <row r="48" spans="1:157" s="64" customFormat="1" ht="15.75" x14ac:dyDescent="0.25">
      <c r="B48" s="546"/>
      <c r="C48" s="546"/>
      <c r="D48" s="546"/>
      <c r="G48" s="409" t="s">
        <v>454</v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</row>
    <row r="49" spans="1:157" s="20" customFormat="1" ht="20.25" customHeight="1" x14ac:dyDescent="0.2">
      <c r="A49" s="651" t="s">
        <v>102</v>
      </c>
      <c r="B49" s="651" t="s">
        <v>98</v>
      </c>
      <c r="C49" s="651" t="s">
        <v>97</v>
      </c>
      <c r="D49" s="651" t="s">
        <v>99</v>
      </c>
      <c r="E49" s="651"/>
      <c r="F49" s="651" t="s">
        <v>94</v>
      </c>
      <c r="G49" s="651" t="s">
        <v>93</v>
      </c>
    </row>
    <row r="50" spans="1:157" s="20" customFormat="1" ht="36" customHeight="1" x14ac:dyDescent="0.2">
      <c r="A50" s="651"/>
      <c r="B50" s="651"/>
      <c r="C50" s="651"/>
      <c r="D50" s="408" t="s">
        <v>96</v>
      </c>
      <c r="E50" s="408" t="s">
        <v>95</v>
      </c>
      <c r="F50" s="651"/>
      <c r="G50" s="651"/>
    </row>
    <row r="51" spans="1:157" s="23" customFormat="1" ht="11.25" x14ac:dyDescent="0.2">
      <c r="A51" s="91" t="s">
        <v>2</v>
      </c>
      <c r="B51" s="91" t="s">
        <v>3</v>
      </c>
      <c r="C51" s="91" t="s">
        <v>4</v>
      </c>
      <c r="D51" s="91" t="s">
        <v>5</v>
      </c>
      <c r="E51" s="91" t="s">
        <v>46</v>
      </c>
      <c r="F51" s="91" t="s">
        <v>47</v>
      </c>
      <c r="G51" s="91" t="s">
        <v>48</v>
      </c>
    </row>
    <row r="52" spans="1:157" s="20" customFormat="1" ht="51.75" customHeight="1" x14ac:dyDescent="0.2">
      <c r="A52" s="31" t="s">
        <v>103</v>
      </c>
      <c r="B52" s="92" t="s">
        <v>396</v>
      </c>
      <c r="C52" s="92">
        <v>3</v>
      </c>
      <c r="D52" s="92">
        <v>1</v>
      </c>
      <c r="E52" s="92">
        <v>0</v>
      </c>
      <c r="F52" s="92">
        <v>2</v>
      </c>
      <c r="G52" s="92">
        <v>0</v>
      </c>
    </row>
    <row r="53" spans="1:157" s="20" customFormat="1" ht="11.25" customHeight="1" x14ac:dyDescent="0.2">
      <c r="A53" s="156"/>
      <c r="B53" s="157"/>
      <c r="C53" s="157"/>
      <c r="D53" s="157"/>
      <c r="E53" s="157"/>
      <c r="F53" s="157"/>
      <c r="G53" s="157"/>
    </row>
    <row r="54" spans="1:157" s="20" customFormat="1" ht="11.25" customHeight="1" x14ac:dyDescent="0.2">
      <c r="A54" s="156"/>
      <c r="B54" s="157"/>
      <c r="C54" s="157"/>
      <c r="D54" s="157"/>
      <c r="E54" s="157"/>
      <c r="F54" s="157"/>
      <c r="G54" s="157"/>
    </row>
    <row r="55" spans="1:157" s="20" customFormat="1" ht="12.75" x14ac:dyDescent="0.2">
      <c r="G55" s="28" t="s">
        <v>104</v>
      </c>
    </row>
    <row r="56" spans="1:157" s="20" customFormat="1" ht="12.75" customHeight="1" x14ac:dyDescent="0.2">
      <c r="G56" s="385" t="s">
        <v>601</v>
      </c>
    </row>
    <row r="57" spans="1:157" x14ac:dyDescent="0.25">
      <c r="G57" s="26" t="s">
        <v>0</v>
      </c>
    </row>
    <row r="58" spans="1:157" s="24" customFormat="1" ht="48.75" customHeight="1" x14ac:dyDescent="0.25">
      <c r="A58" s="648" t="s">
        <v>91</v>
      </c>
      <c r="B58" s="648"/>
      <c r="C58" s="648"/>
      <c r="D58" s="648"/>
      <c r="E58" s="648"/>
      <c r="F58" s="648"/>
      <c r="G58" s="64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</row>
    <row r="59" spans="1:157" s="24" customFormat="1" ht="18.75" customHeight="1" x14ac:dyDescent="0.25">
      <c r="B59" s="649" t="s">
        <v>704</v>
      </c>
      <c r="C59" s="653"/>
      <c r="D59" s="653"/>
      <c r="E59" s="653"/>
      <c r="F59" s="653"/>
      <c r="G59" s="30"/>
      <c r="H59" s="29"/>
      <c r="I59" s="29"/>
      <c r="J59" s="29"/>
      <c r="K59" s="29"/>
      <c r="L59" s="29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</row>
    <row r="60" spans="1:157" s="23" customFormat="1" ht="11.25" x14ac:dyDescent="0.2">
      <c r="F60" s="652"/>
      <c r="G60" s="652"/>
    </row>
    <row r="61" spans="1:157" s="5" customFormat="1" ht="15" customHeight="1" x14ac:dyDescent="0.25">
      <c r="A61" s="654" t="s">
        <v>703</v>
      </c>
      <c r="B61" s="654"/>
      <c r="C61" s="654"/>
      <c r="D61" s="654"/>
      <c r="E61" s="22"/>
      <c r="H61" s="22"/>
      <c r="I61" s="22"/>
      <c r="J61" s="22"/>
      <c r="K61" s="22"/>
      <c r="L61" s="22"/>
      <c r="M61" s="22"/>
    </row>
    <row r="62" spans="1:157" s="64" customFormat="1" ht="15.75" x14ac:dyDescent="0.25">
      <c r="B62" s="546"/>
      <c r="C62" s="546"/>
      <c r="D62" s="546"/>
      <c r="G62" s="409" t="s">
        <v>455</v>
      </c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57" s="20" customFormat="1" ht="20.25" customHeight="1" x14ac:dyDescent="0.2">
      <c r="A63" s="651" t="s">
        <v>102</v>
      </c>
      <c r="B63" s="651" t="s">
        <v>98</v>
      </c>
      <c r="C63" s="651" t="s">
        <v>97</v>
      </c>
      <c r="D63" s="651" t="s">
        <v>99</v>
      </c>
      <c r="E63" s="651"/>
      <c r="F63" s="651" t="s">
        <v>94</v>
      </c>
      <c r="G63" s="651" t="s">
        <v>93</v>
      </c>
    </row>
    <row r="64" spans="1:157" s="20" customFormat="1" ht="36" customHeight="1" x14ac:dyDescent="0.2">
      <c r="A64" s="651"/>
      <c r="B64" s="651"/>
      <c r="C64" s="651"/>
      <c r="D64" s="408" t="s">
        <v>96</v>
      </c>
      <c r="E64" s="408" t="s">
        <v>95</v>
      </c>
      <c r="F64" s="651"/>
      <c r="G64" s="651"/>
    </row>
    <row r="65" spans="1:157" s="23" customFormat="1" ht="11.25" x14ac:dyDescent="0.2">
      <c r="A65" s="91" t="s">
        <v>2</v>
      </c>
      <c r="B65" s="91" t="s">
        <v>3</v>
      </c>
      <c r="C65" s="91" t="s">
        <v>4</v>
      </c>
      <c r="D65" s="91" t="s">
        <v>5</v>
      </c>
      <c r="E65" s="91" t="s">
        <v>46</v>
      </c>
      <c r="F65" s="91" t="s">
        <v>47</v>
      </c>
      <c r="G65" s="91" t="s">
        <v>48</v>
      </c>
    </row>
    <row r="66" spans="1:157" s="20" customFormat="1" ht="51.75" customHeight="1" x14ac:dyDescent="0.2">
      <c r="A66" s="31" t="s">
        <v>103</v>
      </c>
      <c r="B66" s="92" t="s">
        <v>396</v>
      </c>
      <c r="C66" s="92">
        <v>2</v>
      </c>
      <c r="D66" s="92">
        <v>0</v>
      </c>
      <c r="E66" s="92">
        <v>1</v>
      </c>
      <c r="F66" s="92" t="s">
        <v>137</v>
      </c>
      <c r="G66" s="92" t="s">
        <v>137</v>
      </c>
    </row>
    <row r="67" spans="1:157" s="20" customFormat="1" ht="9" customHeight="1" x14ac:dyDescent="0.2">
      <c r="A67" s="156"/>
      <c r="B67" s="157"/>
      <c r="C67" s="157"/>
      <c r="D67" s="157"/>
      <c r="E67" s="157"/>
      <c r="F67" s="157"/>
      <c r="G67" s="157"/>
    </row>
    <row r="68" spans="1:157" s="20" customFormat="1" ht="12.75" x14ac:dyDescent="0.2">
      <c r="G68" s="28" t="s">
        <v>104</v>
      </c>
    </row>
    <row r="69" spans="1:157" s="20" customFormat="1" ht="12.75" customHeight="1" x14ac:dyDescent="0.2">
      <c r="G69" s="385" t="s">
        <v>601</v>
      </c>
    </row>
    <row r="70" spans="1:157" x14ac:dyDescent="0.25">
      <c r="G70" s="26" t="s">
        <v>0</v>
      </c>
    </row>
    <row r="71" spans="1:157" s="24" customFormat="1" ht="48.75" customHeight="1" x14ac:dyDescent="0.25">
      <c r="A71" s="648" t="s">
        <v>91</v>
      </c>
      <c r="B71" s="648"/>
      <c r="C71" s="648"/>
      <c r="D71" s="648"/>
      <c r="E71" s="648"/>
      <c r="F71" s="648"/>
      <c r="G71" s="648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</row>
    <row r="72" spans="1:157" s="24" customFormat="1" ht="18.75" customHeight="1" x14ac:dyDescent="0.25">
      <c r="B72" s="649" t="s">
        <v>704</v>
      </c>
      <c r="C72" s="653"/>
      <c r="D72" s="653"/>
      <c r="E72" s="653"/>
      <c r="F72" s="653"/>
      <c r="G72" s="30"/>
      <c r="H72" s="29"/>
      <c r="I72" s="29"/>
      <c r="J72" s="29"/>
      <c r="K72" s="29"/>
      <c r="L72" s="29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</row>
    <row r="73" spans="1:157" s="23" customFormat="1" ht="11.25" x14ac:dyDescent="0.2">
      <c r="F73" s="652"/>
      <c r="G73" s="652"/>
    </row>
    <row r="74" spans="1:157" s="5" customFormat="1" ht="15" customHeight="1" x14ac:dyDescent="0.25">
      <c r="A74" s="654" t="s">
        <v>703</v>
      </c>
      <c r="B74" s="654"/>
      <c r="C74" s="654"/>
      <c r="D74" s="654"/>
      <c r="E74" s="22"/>
      <c r="H74" s="22"/>
      <c r="I74" s="22"/>
      <c r="J74" s="22"/>
      <c r="K74" s="22"/>
      <c r="L74" s="22"/>
      <c r="M74" s="22"/>
    </row>
    <row r="75" spans="1:157" s="64" customFormat="1" ht="15.75" x14ac:dyDescent="0.25">
      <c r="B75" s="546"/>
      <c r="C75" s="546"/>
      <c r="D75" s="546"/>
      <c r="G75" s="163" t="s">
        <v>456</v>
      </c>
      <c r="H75" s="142"/>
      <c r="I75" s="142"/>
      <c r="J75" s="142"/>
      <c r="K75" s="142"/>
      <c r="L75" s="142"/>
      <c r="M75" s="142"/>
      <c r="N75" s="142"/>
      <c r="O75" s="142"/>
      <c r="P75" s="142"/>
      <c r="Q75" s="142"/>
    </row>
    <row r="76" spans="1:157" s="20" customFormat="1" ht="20.25" customHeight="1" x14ac:dyDescent="0.2">
      <c r="A76" s="651" t="s">
        <v>102</v>
      </c>
      <c r="B76" s="651" t="s">
        <v>98</v>
      </c>
      <c r="C76" s="651" t="s">
        <v>97</v>
      </c>
      <c r="D76" s="651" t="s">
        <v>99</v>
      </c>
      <c r="E76" s="651"/>
      <c r="F76" s="651" t="s">
        <v>94</v>
      </c>
      <c r="G76" s="651" t="s">
        <v>93</v>
      </c>
    </row>
    <row r="77" spans="1:157" s="20" customFormat="1" ht="36" customHeight="1" x14ac:dyDescent="0.2">
      <c r="A77" s="651"/>
      <c r="B77" s="651"/>
      <c r="C77" s="651"/>
      <c r="D77" s="162" t="s">
        <v>96</v>
      </c>
      <c r="E77" s="162" t="s">
        <v>95</v>
      </c>
      <c r="F77" s="651"/>
      <c r="G77" s="651"/>
    </row>
    <row r="78" spans="1:157" s="23" customFormat="1" ht="11.25" x14ac:dyDescent="0.2">
      <c r="A78" s="91" t="s">
        <v>2</v>
      </c>
      <c r="B78" s="91" t="s">
        <v>3</v>
      </c>
      <c r="C78" s="91" t="s">
        <v>4</v>
      </c>
      <c r="D78" s="91" t="s">
        <v>5</v>
      </c>
      <c r="E78" s="91" t="s">
        <v>46</v>
      </c>
      <c r="F78" s="91" t="s">
        <v>47</v>
      </c>
      <c r="G78" s="91" t="s">
        <v>48</v>
      </c>
    </row>
    <row r="79" spans="1:157" s="20" customFormat="1" ht="51.75" customHeight="1" x14ac:dyDescent="0.2">
      <c r="A79" s="31" t="s">
        <v>103</v>
      </c>
      <c r="B79" s="92" t="s">
        <v>396</v>
      </c>
      <c r="C79" s="92">
        <v>2</v>
      </c>
      <c r="D79" s="92">
        <v>0</v>
      </c>
      <c r="E79" s="92">
        <v>0</v>
      </c>
      <c r="F79" s="92">
        <v>2</v>
      </c>
      <c r="G79" s="92">
        <v>0</v>
      </c>
    </row>
    <row r="82" spans="1:157" s="20" customFormat="1" ht="11.25" customHeight="1" x14ac:dyDescent="0.2">
      <c r="A82" s="156"/>
      <c r="B82" s="157"/>
      <c r="C82" s="157"/>
      <c r="D82" s="157"/>
      <c r="E82" s="157"/>
      <c r="F82" s="157"/>
      <c r="G82" s="157"/>
    </row>
    <row r="83" spans="1:157" s="20" customFormat="1" ht="12.75" x14ac:dyDescent="0.2">
      <c r="G83" s="28" t="s">
        <v>104</v>
      </c>
    </row>
    <row r="84" spans="1:157" s="20" customFormat="1" ht="12.75" customHeight="1" x14ac:dyDescent="0.2">
      <c r="G84" s="27" t="s">
        <v>92</v>
      </c>
    </row>
    <row r="85" spans="1:157" x14ac:dyDescent="0.25">
      <c r="G85" s="26" t="s">
        <v>0</v>
      </c>
    </row>
    <row r="86" spans="1:157" s="24" customFormat="1" ht="48.75" customHeight="1" x14ac:dyDescent="0.25">
      <c r="A86" s="648" t="s">
        <v>91</v>
      </c>
      <c r="B86" s="648"/>
      <c r="C86" s="648"/>
      <c r="D86" s="648"/>
      <c r="E86" s="648"/>
      <c r="F86" s="648"/>
      <c r="G86" s="648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</row>
    <row r="87" spans="1:157" s="24" customFormat="1" ht="18.75" customHeight="1" x14ac:dyDescent="0.25">
      <c r="B87" s="649" t="s">
        <v>704</v>
      </c>
      <c r="C87" s="653"/>
      <c r="D87" s="653"/>
      <c r="E87" s="653"/>
      <c r="F87" s="653"/>
      <c r="G87" s="30"/>
      <c r="H87" s="29"/>
      <c r="I87" s="29"/>
      <c r="J87" s="29"/>
      <c r="K87" s="29"/>
      <c r="L87" s="29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</row>
    <row r="88" spans="1:157" s="23" customFormat="1" ht="11.25" x14ac:dyDescent="0.2">
      <c r="F88" s="652"/>
      <c r="G88" s="652"/>
    </row>
    <row r="89" spans="1:157" s="5" customFormat="1" ht="15" customHeight="1" x14ac:dyDescent="0.25">
      <c r="A89" s="654" t="s">
        <v>703</v>
      </c>
      <c r="B89" s="654"/>
      <c r="C89" s="654"/>
      <c r="D89" s="654"/>
      <c r="E89" s="22"/>
      <c r="H89" s="22"/>
      <c r="I89" s="22"/>
      <c r="J89" s="22"/>
      <c r="K89" s="22"/>
      <c r="L89" s="22"/>
      <c r="M89" s="22"/>
    </row>
    <row r="90" spans="1:157" s="64" customFormat="1" ht="15.75" x14ac:dyDescent="0.25">
      <c r="B90" s="546"/>
      <c r="C90" s="546"/>
      <c r="D90" s="546"/>
      <c r="G90" s="201" t="s">
        <v>457</v>
      </c>
      <c r="H90" s="142"/>
      <c r="I90" s="142"/>
      <c r="J90" s="142"/>
      <c r="K90" s="142"/>
      <c r="L90" s="142"/>
      <c r="M90" s="142"/>
      <c r="N90" s="142"/>
      <c r="O90" s="142"/>
      <c r="P90" s="142"/>
      <c r="Q90" s="142"/>
    </row>
    <row r="91" spans="1:157" s="20" customFormat="1" ht="20.25" customHeight="1" x14ac:dyDescent="0.2">
      <c r="A91" s="651" t="s">
        <v>102</v>
      </c>
      <c r="B91" s="651" t="s">
        <v>98</v>
      </c>
      <c r="C91" s="651" t="s">
        <v>97</v>
      </c>
      <c r="D91" s="651" t="s">
        <v>99</v>
      </c>
      <c r="E91" s="651"/>
      <c r="F91" s="651" t="s">
        <v>94</v>
      </c>
      <c r="G91" s="651" t="s">
        <v>93</v>
      </c>
    </row>
    <row r="92" spans="1:157" s="20" customFormat="1" ht="36" customHeight="1" x14ac:dyDescent="0.2">
      <c r="A92" s="651"/>
      <c r="B92" s="651"/>
      <c r="C92" s="651"/>
      <c r="D92" s="200" t="s">
        <v>96</v>
      </c>
      <c r="E92" s="200" t="s">
        <v>95</v>
      </c>
      <c r="F92" s="651"/>
      <c r="G92" s="651"/>
    </row>
    <row r="93" spans="1:157" s="23" customFormat="1" ht="11.25" x14ac:dyDescent="0.2">
      <c r="A93" s="91" t="s">
        <v>2</v>
      </c>
      <c r="B93" s="91" t="s">
        <v>3</v>
      </c>
      <c r="C93" s="91" t="s">
        <v>4</v>
      </c>
      <c r="D93" s="91" t="s">
        <v>5</v>
      </c>
      <c r="E93" s="91" t="s">
        <v>46</v>
      </c>
      <c r="F93" s="91" t="s">
        <v>47</v>
      </c>
      <c r="G93" s="91" t="s">
        <v>48</v>
      </c>
    </row>
    <row r="94" spans="1:157" s="20" customFormat="1" ht="51.75" customHeight="1" x14ac:dyDescent="0.2">
      <c r="A94" s="31" t="s">
        <v>103</v>
      </c>
      <c r="B94" s="92" t="s">
        <v>396</v>
      </c>
      <c r="C94" s="92" t="s">
        <v>137</v>
      </c>
      <c r="D94" s="92" t="s">
        <v>137</v>
      </c>
      <c r="E94" s="92" t="s">
        <v>137</v>
      </c>
      <c r="F94" s="92" t="s">
        <v>137</v>
      </c>
      <c r="G94" s="92" t="s">
        <v>137</v>
      </c>
    </row>
    <row r="95" spans="1:157" ht="11.25" customHeight="1" x14ac:dyDescent="0.25"/>
    <row r="96" spans="1:157" s="20" customFormat="1" ht="11.25" customHeight="1" x14ac:dyDescent="0.2">
      <c r="A96" s="156"/>
      <c r="B96" s="157"/>
      <c r="C96" s="157"/>
      <c r="D96" s="157"/>
      <c r="E96" s="157"/>
      <c r="F96" s="157"/>
      <c r="G96" s="157"/>
    </row>
    <row r="97" spans="1:157" s="20" customFormat="1" ht="12.75" x14ac:dyDescent="0.2">
      <c r="G97" s="28" t="s">
        <v>104</v>
      </c>
    </row>
    <row r="98" spans="1:157" s="20" customFormat="1" ht="12.75" customHeight="1" x14ac:dyDescent="0.2">
      <c r="G98" s="27" t="s">
        <v>92</v>
      </c>
    </row>
    <row r="99" spans="1:157" x14ac:dyDescent="0.25">
      <c r="G99" s="26" t="s">
        <v>0</v>
      </c>
    </row>
    <row r="100" spans="1:157" s="24" customFormat="1" ht="48.75" customHeight="1" x14ac:dyDescent="0.25">
      <c r="A100" s="648" t="s">
        <v>91</v>
      </c>
      <c r="B100" s="648"/>
      <c r="C100" s="648"/>
      <c r="D100" s="648"/>
      <c r="E100" s="648"/>
      <c r="F100" s="648"/>
      <c r="G100" s="648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</row>
    <row r="101" spans="1:157" s="24" customFormat="1" ht="18.75" customHeight="1" x14ac:dyDescent="0.25">
      <c r="B101" s="649" t="s">
        <v>704</v>
      </c>
      <c r="C101" s="653"/>
      <c r="D101" s="653"/>
      <c r="E101" s="653"/>
      <c r="F101" s="653"/>
      <c r="G101" s="30"/>
      <c r="H101" s="29"/>
      <c r="I101" s="29"/>
      <c r="J101" s="29"/>
      <c r="K101" s="29"/>
      <c r="L101" s="29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</row>
    <row r="102" spans="1:157" s="23" customFormat="1" ht="11.25" x14ac:dyDescent="0.2">
      <c r="F102" s="652"/>
      <c r="G102" s="652"/>
    </row>
    <row r="103" spans="1:157" s="5" customFormat="1" ht="15" customHeight="1" x14ac:dyDescent="0.25">
      <c r="A103" s="654" t="s">
        <v>703</v>
      </c>
      <c r="B103" s="654"/>
      <c r="C103" s="654"/>
      <c r="D103" s="654"/>
      <c r="E103" s="22"/>
      <c r="H103" s="22"/>
      <c r="I103" s="22"/>
      <c r="J103" s="22"/>
      <c r="K103" s="22"/>
      <c r="L103" s="22"/>
      <c r="M103" s="22"/>
    </row>
    <row r="104" spans="1:157" s="64" customFormat="1" ht="15.75" x14ac:dyDescent="0.25">
      <c r="B104" s="546"/>
      <c r="C104" s="546"/>
      <c r="D104" s="546"/>
      <c r="G104" s="409" t="s">
        <v>458</v>
      </c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</row>
    <row r="105" spans="1:157" s="20" customFormat="1" ht="20.25" customHeight="1" x14ac:dyDescent="0.2">
      <c r="A105" s="651" t="s">
        <v>102</v>
      </c>
      <c r="B105" s="651" t="s">
        <v>98</v>
      </c>
      <c r="C105" s="651" t="s">
        <v>97</v>
      </c>
      <c r="D105" s="651" t="s">
        <v>99</v>
      </c>
      <c r="E105" s="651"/>
      <c r="F105" s="651" t="s">
        <v>94</v>
      </c>
      <c r="G105" s="651" t="s">
        <v>93</v>
      </c>
    </row>
    <row r="106" spans="1:157" s="20" customFormat="1" ht="36" customHeight="1" x14ac:dyDescent="0.2">
      <c r="A106" s="651"/>
      <c r="B106" s="651"/>
      <c r="C106" s="651"/>
      <c r="D106" s="408" t="s">
        <v>96</v>
      </c>
      <c r="E106" s="408" t="s">
        <v>95</v>
      </c>
      <c r="F106" s="651"/>
      <c r="G106" s="651"/>
    </row>
    <row r="107" spans="1:157" s="23" customFormat="1" ht="11.25" x14ac:dyDescent="0.2">
      <c r="A107" s="91" t="s">
        <v>2</v>
      </c>
      <c r="B107" s="91" t="s">
        <v>3</v>
      </c>
      <c r="C107" s="91" t="s">
        <v>4</v>
      </c>
      <c r="D107" s="91" t="s">
        <v>5</v>
      </c>
      <c r="E107" s="91" t="s">
        <v>46</v>
      </c>
      <c r="F107" s="91" t="s">
        <v>47</v>
      </c>
      <c r="G107" s="91" t="s">
        <v>48</v>
      </c>
    </row>
    <row r="108" spans="1:157" s="20" customFormat="1" ht="51.75" customHeight="1" x14ac:dyDescent="0.2">
      <c r="A108" s="31" t="s">
        <v>103</v>
      </c>
      <c r="B108" s="92" t="s">
        <v>396</v>
      </c>
      <c r="C108" s="92" t="s">
        <v>137</v>
      </c>
      <c r="D108" s="92" t="s">
        <v>137</v>
      </c>
      <c r="E108" s="92" t="s">
        <v>137</v>
      </c>
      <c r="F108" s="92" t="s">
        <v>137</v>
      </c>
      <c r="G108" s="92" t="s">
        <v>137</v>
      </c>
    </row>
    <row r="109" spans="1:157" ht="11.25" customHeight="1" x14ac:dyDescent="0.25"/>
  </sheetData>
  <mergeCells count="87">
    <mergeCell ref="F105:F106"/>
    <mergeCell ref="G105:G106"/>
    <mergeCell ref="A103:D103"/>
    <mergeCell ref="B104:D104"/>
    <mergeCell ref="A105:A106"/>
    <mergeCell ref="B105:B106"/>
    <mergeCell ref="C105:C106"/>
    <mergeCell ref="D105:E105"/>
    <mergeCell ref="F63:F64"/>
    <mergeCell ref="G63:G64"/>
    <mergeCell ref="A100:G100"/>
    <mergeCell ref="B101:F101"/>
    <mergeCell ref="F102:G102"/>
    <mergeCell ref="G91:G92"/>
    <mergeCell ref="A91:A92"/>
    <mergeCell ref="B91:B92"/>
    <mergeCell ref="C91:C92"/>
    <mergeCell ref="D91:E91"/>
    <mergeCell ref="F91:F92"/>
    <mergeCell ref="A86:G86"/>
    <mergeCell ref="B87:F87"/>
    <mergeCell ref="F88:G88"/>
    <mergeCell ref="A89:D89"/>
    <mergeCell ref="B90:D90"/>
    <mergeCell ref="B62:D62"/>
    <mergeCell ref="A63:A64"/>
    <mergeCell ref="B63:B64"/>
    <mergeCell ref="C63:C64"/>
    <mergeCell ref="D63:E63"/>
    <mergeCell ref="G49:G50"/>
    <mergeCell ref="A58:G58"/>
    <mergeCell ref="B59:F59"/>
    <mergeCell ref="F60:G60"/>
    <mergeCell ref="A61:D61"/>
    <mergeCell ref="A49:A50"/>
    <mergeCell ref="B49:B50"/>
    <mergeCell ref="C49:C50"/>
    <mergeCell ref="D49:E49"/>
    <mergeCell ref="F49:F50"/>
    <mergeCell ref="A44:G44"/>
    <mergeCell ref="B45:F45"/>
    <mergeCell ref="F46:G46"/>
    <mergeCell ref="A47:D47"/>
    <mergeCell ref="B48:D48"/>
    <mergeCell ref="G76:G77"/>
    <mergeCell ref="A76:A77"/>
    <mergeCell ref="B76:B77"/>
    <mergeCell ref="C76:C77"/>
    <mergeCell ref="D76:E76"/>
    <mergeCell ref="F76:F77"/>
    <mergeCell ref="A71:G71"/>
    <mergeCell ref="B72:F72"/>
    <mergeCell ref="F73:G73"/>
    <mergeCell ref="A74:D74"/>
    <mergeCell ref="B75:D75"/>
    <mergeCell ref="G35:G36"/>
    <mergeCell ref="A35:A36"/>
    <mergeCell ref="B35:B36"/>
    <mergeCell ref="C35:C36"/>
    <mergeCell ref="D35:E35"/>
    <mergeCell ref="F35:F36"/>
    <mergeCell ref="A30:G30"/>
    <mergeCell ref="B31:F31"/>
    <mergeCell ref="F32:G32"/>
    <mergeCell ref="A33:D33"/>
    <mergeCell ref="B34:D34"/>
    <mergeCell ref="A4:G4"/>
    <mergeCell ref="F6:G6"/>
    <mergeCell ref="B9:B10"/>
    <mergeCell ref="B5:F5"/>
    <mergeCell ref="B8:D8"/>
    <mergeCell ref="F9:F10"/>
    <mergeCell ref="A9:A10"/>
    <mergeCell ref="A7:D7"/>
    <mergeCell ref="C9:C10"/>
    <mergeCell ref="D9:E9"/>
    <mergeCell ref="G9:G10"/>
    <mergeCell ref="B21:D21"/>
    <mergeCell ref="A17:G17"/>
    <mergeCell ref="A18:G18"/>
    <mergeCell ref="A19:G19"/>
    <mergeCell ref="G22:G23"/>
    <mergeCell ref="F22:F23"/>
    <mergeCell ref="C22:C23"/>
    <mergeCell ref="B22:B23"/>
    <mergeCell ref="A22:A23"/>
    <mergeCell ref="D22:E22"/>
  </mergeCells>
  <pageMargins left="0.98425196850393704" right="0.51181102362204722" top="0.78740157480314965" bottom="0.39370078740157483" header="0.19685039370078741" footer="0.19685039370078741"/>
  <pageSetup paperSize="9" scale="84" orientation="landscape" r:id="rId1"/>
  <headerFooter alignWithMargins="0"/>
  <rowBreaks count="2" manualBreakCount="2">
    <brk id="25" max="7" man="1"/>
    <brk id="5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view="pageBreakPreview" topLeftCell="D208" zoomScale="69" zoomScaleNormal="100" zoomScaleSheetLayoutView="69" workbookViewId="0">
      <selection activeCell="E191" sqref="E191:F191"/>
    </sheetView>
  </sheetViews>
  <sheetFormatPr defaultRowHeight="12.75" x14ac:dyDescent="0.2"/>
  <cols>
    <col min="1" max="1" width="6.42578125" style="433" customWidth="1"/>
    <col min="2" max="2" width="13.85546875" style="433" customWidth="1"/>
    <col min="3" max="3" width="17.42578125" style="433" customWidth="1"/>
    <col min="4" max="4" width="22" style="433" customWidth="1"/>
    <col min="5" max="5" width="9.5703125" style="433" customWidth="1"/>
    <col min="6" max="6" width="8.28515625" style="433" customWidth="1"/>
    <col min="7" max="7" width="9.5703125" style="433" customWidth="1"/>
    <col min="8" max="8" width="8.28515625" style="433" customWidth="1"/>
    <col min="9" max="9" width="10.28515625" style="433" customWidth="1"/>
    <col min="10" max="10" width="11.140625" style="498" customWidth="1"/>
    <col min="11" max="11" width="9.140625" style="433"/>
    <col min="12" max="12" width="16" style="433" customWidth="1"/>
    <col min="13" max="13" width="9.7109375" style="433" customWidth="1"/>
    <col min="14" max="14" width="8.28515625" style="433" customWidth="1"/>
    <col min="15" max="15" width="9.7109375" style="433" customWidth="1"/>
    <col min="16" max="16" width="8.28515625" style="433" customWidth="1"/>
    <col min="17" max="17" width="0.7109375" style="433" customWidth="1"/>
    <col min="18" max="16384" width="9.140625" style="433"/>
  </cols>
  <sheetData>
    <row r="1" spans="1:17" x14ac:dyDescent="0.2">
      <c r="B1" s="457"/>
      <c r="C1" s="457"/>
      <c r="D1" s="457"/>
      <c r="E1" s="457"/>
      <c r="F1" s="457"/>
      <c r="G1" s="457"/>
      <c r="H1" s="457"/>
      <c r="I1" s="457"/>
      <c r="J1" s="489"/>
      <c r="K1" s="457"/>
      <c r="L1" s="457"/>
      <c r="M1" s="457"/>
      <c r="N1" s="457"/>
      <c r="O1" s="457"/>
      <c r="P1" s="458" t="s">
        <v>141</v>
      </c>
    </row>
    <row r="2" spans="1:17" x14ac:dyDescent="0.2">
      <c r="B2" s="457"/>
      <c r="C2" s="457"/>
      <c r="D2" s="457"/>
      <c r="E2" s="457"/>
      <c r="F2" s="457"/>
      <c r="G2" s="457"/>
      <c r="H2" s="457"/>
      <c r="I2" s="457"/>
      <c r="J2" s="489"/>
      <c r="K2" s="457"/>
      <c r="L2" s="457"/>
      <c r="M2" s="457"/>
      <c r="N2" s="457"/>
      <c r="O2" s="457"/>
      <c r="P2" s="451" t="s">
        <v>619</v>
      </c>
    </row>
    <row r="3" spans="1:17" x14ac:dyDescent="0.2">
      <c r="A3" s="459"/>
      <c r="B3" s="459"/>
      <c r="C3" s="459"/>
      <c r="D3" s="459"/>
      <c r="E3" s="459"/>
      <c r="F3" s="459"/>
      <c r="G3" s="459"/>
      <c r="H3" s="459"/>
      <c r="I3" s="459"/>
      <c r="J3" s="490"/>
      <c r="K3" s="459"/>
      <c r="L3" s="459"/>
      <c r="M3" s="459"/>
      <c r="N3" s="459"/>
      <c r="O3" s="459"/>
      <c r="P3" s="458" t="s">
        <v>64</v>
      </c>
    </row>
    <row r="4" spans="1:17" ht="18" x14ac:dyDescent="0.25">
      <c r="A4" s="679" t="s">
        <v>683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</row>
    <row r="5" spans="1:17" ht="18.75" x14ac:dyDescent="0.3">
      <c r="A5" s="679" t="s">
        <v>699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</row>
    <row r="6" spans="1:17" ht="12" customHeight="1" x14ac:dyDescent="0.25">
      <c r="A6" s="460"/>
      <c r="B6" s="461"/>
      <c r="C6" s="461"/>
      <c r="D6" s="461"/>
      <c r="E6" s="461"/>
      <c r="F6" s="461"/>
      <c r="G6" s="461"/>
      <c r="H6" s="461"/>
      <c r="I6" s="464" t="s">
        <v>11</v>
      </c>
      <c r="J6" s="491"/>
      <c r="K6" s="461"/>
      <c r="L6" s="461"/>
      <c r="M6" s="461"/>
      <c r="N6" s="461"/>
      <c r="O6" s="461"/>
      <c r="P6" s="461"/>
    </row>
    <row r="7" spans="1:17" ht="8.25" customHeight="1" x14ac:dyDescent="0.2">
      <c r="B7" s="464"/>
      <c r="C7" s="464"/>
      <c r="D7" s="464"/>
      <c r="E7" s="464"/>
      <c r="F7" s="464"/>
      <c r="G7" s="464"/>
      <c r="H7" s="464"/>
      <c r="I7" s="464"/>
      <c r="J7" s="492"/>
      <c r="K7" s="464"/>
      <c r="L7" s="464"/>
      <c r="M7" s="464"/>
      <c r="N7" s="464"/>
      <c r="O7" s="464"/>
      <c r="P7" s="464"/>
    </row>
    <row r="8" spans="1:17" ht="14.25" customHeight="1" x14ac:dyDescent="0.25">
      <c r="A8" s="681" t="s">
        <v>460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</row>
    <row r="9" spans="1:17" ht="34.5" customHeight="1" thickBot="1" x14ac:dyDescent="0.25">
      <c r="A9" s="665" t="s">
        <v>66</v>
      </c>
      <c r="B9" s="667" t="s">
        <v>67</v>
      </c>
      <c r="C9" s="667"/>
      <c r="D9" s="667"/>
      <c r="E9" s="668" t="s">
        <v>90</v>
      </c>
      <c r="F9" s="668"/>
      <c r="G9" s="669" t="s">
        <v>68</v>
      </c>
      <c r="H9" s="669"/>
      <c r="I9" s="669"/>
      <c r="J9" s="669"/>
      <c r="K9" s="669"/>
      <c r="L9" s="669"/>
      <c r="M9" s="668" t="s">
        <v>89</v>
      </c>
      <c r="N9" s="668"/>
      <c r="O9" s="668" t="s">
        <v>69</v>
      </c>
      <c r="P9" s="670"/>
      <c r="Q9" s="465"/>
    </row>
    <row r="10" spans="1:17" ht="13.5" thickBot="1" x14ac:dyDescent="0.25">
      <c r="A10" s="665"/>
      <c r="B10" s="667"/>
      <c r="C10" s="667"/>
      <c r="D10" s="667"/>
      <c r="E10" s="671" t="s">
        <v>70</v>
      </c>
      <c r="F10" s="671" t="s">
        <v>685</v>
      </c>
      <c r="G10" s="671" t="s">
        <v>70</v>
      </c>
      <c r="H10" s="671" t="s">
        <v>685</v>
      </c>
      <c r="I10" s="672" t="s">
        <v>71</v>
      </c>
      <c r="J10" s="672"/>
      <c r="K10" s="672"/>
      <c r="L10" s="672"/>
      <c r="M10" s="671" t="s">
        <v>70</v>
      </c>
      <c r="N10" s="673" t="s">
        <v>685</v>
      </c>
      <c r="O10" s="671" t="s">
        <v>70</v>
      </c>
      <c r="P10" s="674" t="s">
        <v>685</v>
      </c>
      <c r="Q10" s="465"/>
    </row>
    <row r="11" spans="1:17" ht="13.5" thickBot="1" x14ac:dyDescent="0.25">
      <c r="A11" s="665"/>
      <c r="B11" s="667"/>
      <c r="C11" s="667"/>
      <c r="D11" s="667"/>
      <c r="E11" s="671"/>
      <c r="F11" s="671"/>
      <c r="G11" s="671"/>
      <c r="H11" s="671"/>
      <c r="I11" s="676" t="s">
        <v>72</v>
      </c>
      <c r="J11" s="674" t="s">
        <v>73</v>
      </c>
      <c r="K11" s="674"/>
      <c r="L11" s="674"/>
      <c r="M11" s="671"/>
      <c r="N11" s="673"/>
      <c r="O11" s="671"/>
      <c r="P11" s="675"/>
      <c r="Q11" s="465"/>
    </row>
    <row r="12" spans="1:17" ht="53.25" customHeight="1" thickBot="1" x14ac:dyDescent="0.25">
      <c r="A12" s="665"/>
      <c r="B12" s="667"/>
      <c r="C12" s="667"/>
      <c r="D12" s="667"/>
      <c r="E12" s="671"/>
      <c r="F12" s="671"/>
      <c r="G12" s="671"/>
      <c r="H12" s="671"/>
      <c r="I12" s="676"/>
      <c r="J12" s="493" t="s">
        <v>395</v>
      </c>
      <c r="K12" s="466" t="s">
        <v>74</v>
      </c>
      <c r="L12" s="467" t="s">
        <v>75</v>
      </c>
      <c r="M12" s="671"/>
      <c r="N12" s="673"/>
      <c r="O12" s="671"/>
      <c r="P12" s="674"/>
      <c r="Q12" s="465"/>
    </row>
    <row r="13" spans="1:17" x14ac:dyDescent="0.2">
      <c r="A13" s="666"/>
      <c r="B13" s="667">
        <v>1</v>
      </c>
      <c r="C13" s="667"/>
      <c r="D13" s="667"/>
      <c r="E13" s="468">
        <v>2</v>
      </c>
      <c r="F13" s="468">
        <v>3</v>
      </c>
      <c r="G13" s="468">
        <v>4</v>
      </c>
      <c r="H13" s="468">
        <v>5</v>
      </c>
      <c r="I13" s="468">
        <v>6</v>
      </c>
      <c r="J13" s="494">
        <v>7</v>
      </c>
      <c r="K13" s="468">
        <v>8</v>
      </c>
      <c r="L13" s="468">
        <v>9</v>
      </c>
      <c r="M13" s="468">
        <v>10</v>
      </c>
      <c r="N13" s="468">
        <v>11</v>
      </c>
      <c r="O13" s="468">
        <v>12</v>
      </c>
      <c r="P13" s="469">
        <v>13</v>
      </c>
      <c r="Q13" s="465"/>
    </row>
    <row r="14" spans="1:17" ht="14.25" customHeight="1" thickBot="1" x14ac:dyDescent="0.25">
      <c r="A14" s="470">
        <v>1</v>
      </c>
      <c r="B14" s="686" t="s">
        <v>76</v>
      </c>
      <c r="C14" s="688" t="s">
        <v>77</v>
      </c>
      <c r="D14" s="471" t="s">
        <v>78</v>
      </c>
      <c r="E14" s="472" t="s">
        <v>137</v>
      </c>
      <c r="F14" s="472" t="s">
        <v>137</v>
      </c>
      <c r="G14" s="472" t="s">
        <v>137</v>
      </c>
      <c r="H14" s="472" t="s">
        <v>137</v>
      </c>
      <c r="I14" s="472" t="s">
        <v>137</v>
      </c>
      <c r="J14" s="495" t="s">
        <v>137</v>
      </c>
      <c r="K14" s="472" t="s">
        <v>137</v>
      </c>
      <c r="L14" s="472" t="s">
        <v>137</v>
      </c>
      <c r="M14" s="472" t="s">
        <v>137</v>
      </c>
      <c r="N14" s="472" t="s">
        <v>137</v>
      </c>
      <c r="O14" s="472" t="s">
        <v>137</v>
      </c>
      <c r="P14" s="472" t="s">
        <v>137</v>
      </c>
      <c r="Q14" s="465"/>
    </row>
    <row r="15" spans="1:17" ht="14.25" customHeight="1" thickBot="1" x14ac:dyDescent="0.25">
      <c r="A15" s="473">
        <v>2</v>
      </c>
      <c r="B15" s="687"/>
      <c r="C15" s="689"/>
      <c r="D15" s="474" t="s">
        <v>79</v>
      </c>
      <c r="E15" s="472" t="s">
        <v>137</v>
      </c>
      <c r="F15" s="472" t="s">
        <v>137</v>
      </c>
      <c r="G15" s="472" t="s">
        <v>137</v>
      </c>
      <c r="H15" s="472" t="s">
        <v>137</v>
      </c>
      <c r="I15" s="472" t="s">
        <v>137</v>
      </c>
      <c r="J15" s="495" t="s">
        <v>137</v>
      </c>
      <c r="K15" s="472" t="s">
        <v>137</v>
      </c>
      <c r="L15" s="472" t="s">
        <v>137</v>
      </c>
      <c r="M15" s="472" t="s">
        <v>137</v>
      </c>
      <c r="N15" s="472" t="s">
        <v>137</v>
      </c>
      <c r="O15" s="472" t="s">
        <v>137</v>
      </c>
      <c r="P15" s="472" t="s">
        <v>137</v>
      </c>
      <c r="Q15" s="465"/>
    </row>
    <row r="16" spans="1:17" ht="14.25" customHeight="1" thickBot="1" x14ac:dyDescent="0.25">
      <c r="A16" s="473">
        <v>3</v>
      </c>
      <c r="B16" s="687"/>
      <c r="C16" s="690" t="s">
        <v>80</v>
      </c>
      <c r="D16" s="475" t="s">
        <v>78</v>
      </c>
      <c r="E16" s="472" t="s">
        <v>137</v>
      </c>
      <c r="F16" s="472" t="s">
        <v>137</v>
      </c>
      <c r="G16" s="472" t="s">
        <v>137</v>
      </c>
      <c r="H16" s="472" t="s">
        <v>137</v>
      </c>
      <c r="I16" s="472" t="s">
        <v>137</v>
      </c>
      <c r="J16" s="495" t="s">
        <v>137</v>
      </c>
      <c r="K16" s="472" t="s">
        <v>137</v>
      </c>
      <c r="L16" s="472" t="s">
        <v>137</v>
      </c>
      <c r="M16" s="472" t="s">
        <v>137</v>
      </c>
      <c r="N16" s="472" t="s">
        <v>137</v>
      </c>
      <c r="O16" s="472" t="s">
        <v>137</v>
      </c>
      <c r="P16" s="472" t="s">
        <v>137</v>
      </c>
      <c r="Q16" s="465"/>
    </row>
    <row r="17" spans="1:17" ht="14.25" customHeight="1" x14ac:dyDescent="0.2">
      <c r="A17" s="473">
        <v>4</v>
      </c>
      <c r="B17" s="687"/>
      <c r="C17" s="690"/>
      <c r="D17" s="475" t="s">
        <v>79</v>
      </c>
      <c r="E17" s="472" t="s">
        <v>137</v>
      </c>
      <c r="F17" s="472" t="s">
        <v>137</v>
      </c>
      <c r="G17" s="472" t="s">
        <v>137</v>
      </c>
      <c r="H17" s="472" t="s">
        <v>137</v>
      </c>
      <c r="I17" s="472" t="s">
        <v>137</v>
      </c>
      <c r="J17" s="495" t="s">
        <v>137</v>
      </c>
      <c r="K17" s="472" t="s">
        <v>137</v>
      </c>
      <c r="L17" s="472" t="s">
        <v>137</v>
      </c>
      <c r="M17" s="472" t="s">
        <v>137</v>
      </c>
      <c r="N17" s="472" t="s">
        <v>137</v>
      </c>
      <c r="O17" s="472" t="s">
        <v>137</v>
      </c>
      <c r="P17" s="472" t="s">
        <v>137</v>
      </c>
      <c r="Q17" s="465"/>
    </row>
    <row r="18" spans="1:17" ht="14.25" customHeight="1" x14ac:dyDescent="0.2">
      <c r="A18" s="473">
        <v>5</v>
      </c>
      <c r="B18" s="691" t="s">
        <v>81</v>
      </c>
      <c r="C18" s="484" t="s">
        <v>77</v>
      </c>
      <c r="D18" s="476" t="s">
        <v>79</v>
      </c>
      <c r="E18" s="472" t="s">
        <v>137</v>
      </c>
      <c r="F18" s="472" t="s">
        <v>137</v>
      </c>
      <c r="G18" s="472" t="s">
        <v>137</v>
      </c>
      <c r="H18" s="472" t="s">
        <v>137</v>
      </c>
      <c r="I18" s="472" t="s">
        <v>137</v>
      </c>
      <c r="J18" s="495" t="s">
        <v>137</v>
      </c>
      <c r="K18" s="472" t="s">
        <v>137</v>
      </c>
      <c r="L18" s="472" t="s">
        <v>137</v>
      </c>
      <c r="M18" s="472" t="s">
        <v>137</v>
      </c>
      <c r="N18" s="472" t="s">
        <v>137</v>
      </c>
      <c r="O18" s="472" t="s">
        <v>137</v>
      </c>
      <c r="P18" s="472" t="s">
        <v>137</v>
      </c>
      <c r="Q18" s="465"/>
    </row>
    <row r="19" spans="1:17" ht="14.25" customHeight="1" x14ac:dyDescent="0.2">
      <c r="A19" s="473">
        <v>6</v>
      </c>
      <c r="B19" s="691"/>
      <c r="C19" s="484" t="s">
        <v>80</v>
      </c>
      <c r="D19" s="476" t="s">
        <v>79</v>
      </c>
      <c r="E19" s="472" t="s">
        <v>137</v>
      </c>
      <c r="F19" s="472" t="s">
        <v>137</v>
      </c>
      <c r="G19" s="472" t="s">
        <v>137</v>
      </c>
      <c r="H19" s="472" t="s">
        <v>137</v>
      </c>
      <c r="I19" s="472" t="s">
        <v>137</v>
      </c>
      <c r="J19" s="495" t="s">
        <v>137</v>
      </c>
      <c r="K19" s="472" t="s">
        <v>137</v>
      </c>
      <c r="L19" s="472" t="s">
        <v>137</v>
      </c>
      <c r="M19" s="472" t="s">
        <v>137</v>
      </c>
      <c r="N19" s="472" t="s">
        <v>137</v>
      </c>
      <c r="O19" s="472" t="s">
        <v>137</v>
      </c>
      <c r="P19" s="472" t="s">
        <v>137</v>
      </c>
      <c r="Q19" s="465"/>
    </row>
    <row r="20" spans="1:17" ht="14.25" customHeight="1" x14ac:dyDescent="0.2">
      <c r="A20" s="477">
        <v>7</v>
      </c>
      <c r="B20" s="692" t="s">
        <v>82</v>
      </c>
      <c r="C20" s="485" t="s">
        <v>77</v>
      </c>
      <c r="D20" s="476" t="s">
        <v>79</v>
      </c>
      <c r="E20" s="472" t="s">
        <v>137</v>
      </c>
      <c r="F20" s="472" t="s">
        <v>137</v>
      </c>
      <c r="G20" s="472" t="s">
        <v>137</v>
      </c>
      <c r="H20" s="472" t="s">
        <v>137</v>
      </c>
      <c r="I20" s="472" t="s">
        <v>137</v>
      </c>
      <c r="J20" s="495" t="s">
        <v>137</v>
      </c>
      <c r="K20" s="472" t="s">
        <v>137</v>
      </c>
      <c r="L20" s="472" t="s">
        <v>137</v>
      </c>
      <c r="M20" s="472" t="s">
        <v>137</v>
      </c>
      <c r="N20" s="472" t="s">
        <v>137</v>
      </c>
      <c r="O20" s="472" t="s">
        <v>137</v>
      </c>
      <c r="P20" s="472" t="s">
        <v>137</v>
      </c>
      <c r="Q20" s="465"/>
    </row>
    <row r="21" spans="1:17" ht="14.25" customHeight="1" x14ac:dyDescent="0.2">
      <c r="A21" s="477">
        <v>8</v>
      </c>
      <c r="B21" s="692"/>
      <c r="C21" s="485" t="s">
        <v>80</v>
      </c>
      <c r="D21" s="476" t="s">
        <v>79</v>
      </c>
      <c r="E21" s="472" t="s">
        <v>137</v>
      </c>
      <c r="F21" s="472" t="s">
        <v>137</v>
      </c>
      <c r="G21" s="472" t="s">
        <v>137</v>
      </c>
      <c r="H21" s="472" t="s">
        <v>137</v>
      </c>
      <c r="I21" s="472" t="s">
        <v>137</v>
      </c>
      <c r="J21" s="495" t="s">
        <v>137</v>
      </c>
      <c r="K21" s="472" t="s">
        <v>137</v>
      </c>
      <c r="L21" s="472" t="s">
        <v>137</v>
      </c>
      <c r="M21" s="472" t="s">
        <v>137</v>
      </c>
      <c r="N21" s="472" t="s">
        <v>137</v>
      </c>
      <c r="O21" s="472" t="s">
        <v>137</v>
      </c>
      <c r="P21" s="472" t="s">
        <v>137</v>
      </c>
      <c r="Q21" s="465"/>
    </row>
    <row r="22" spans="1:17" ht="29.25" customHeight="1" x14ac:dyDescent="0.2">
      <c r="A22" s="478">
        <v>9</v>
      </c>
      <c r="B22" s="692" t="s">
        <v>140</v>
      </c>
      <c r="C22" s="682" t="s">
        <v>682</v>
      </c>
      <c r="D22" s="683"/>
      <c r="E22" s="472" t="s">
        <v>137</v>
      </c>
      <c r="F22" s="472" t="s">
        <v>137</v>
      </c>
      <c r="G22" s="472" t="s">
        <v>137</v>
      </c>
      <c r="H22" s="472" t="s">
        <v>137</v>
      </c>
      <c r="I22" s="472" t="s">
        <v>137</v>
      </c>
      <c r="J22" s="495" t="s">
        <v>137</v>
      </c>
      <c r="K22" s="472" t="s">
        <v>137</v>
      </c>
      <c r="L22" s="472" t="s">
        <v>137</v>
      </c>
      <c r="M22" s="472" t="s">
        <v>137</v>
      </c>
      <c r="N22" s="472" t="s">
        <v>137</v>
      </c>
      <c r="O22" s="472" t="s">
        <v>137</v>
      </c>
      <c r="P22" s="472" t="s">
        <v>137</v>
      </c>
      <c r="Q22" s="465"/>
    </row>
    <row r="23" spans="1:17" ht="16.5" customHeight="1" x14ac:dyDescent="0.2">
      <c r="A23" s="477">
        <v>10</v>
      </c>
      <c r="B23" s="692"/>
      <c r="C23" s="684" t="s">
        <v>83</v>
      </c>
      <c r="D23" s="685"/>
      <c r="E23" s="472" t="s">
        <v>137</v>
      </c>
      <c r="F23" s="472" t="s">
        <v>137</v>
      </c>
      <c r="G23" s="472" t="s">
        <v>137</v>
      </c>
      <c r="H23" s="472" t="s">
        <v>137</v>
      </c>
      <c r="I23" s="472" t="s">
        <v>137</v>
      </c>
      <c r="J23" s="495" t="s">
        <v>137</v>
      </c>
      <c r="K23" s="472" t="s">
        <v>137</v>
      </c>
      <c r="L23" s="472" t="s">
        <v>137</v>
      </c>
      <c r="M23" s="472" t="s">
        <v>137</v>
      </c>
      <c r="N23" s="472" t="s">
        <v>137</v>
      </c>
      <c r="O23" s="472" t="s">
        <v>137</v>
      </c>
      <c r="P23" s="472" t="s">
        <v>137</v>
      </c>
      <c r="Q23" s="465"/>
    </row>
    <row r="24" spans="1:17" ht="28.5" customHeight="1" x14ac:dyDescent="0.2">
      <c r="A24" s="477">
        <v>11</v>
      </c>
      <c r="B24" s="692"/>
      <c r="C24" s="684" t="s">
        <v>84</v>
      </c>
      <c r="D24" s="685"/>
      <c r="E24" s="472" t="s">
        <v>137</v>
      </c>
      <c r="F24" s="472" t="s">
        <v>137</v>
      </c>
      <c r="G24" s="472" t="s">
        <v>137</v>
      </c>
      <c r="H24" s="472" t="s">
        <v>137</v>
      </c>
      <c r="I24" s="472" t="s">
        <v>137</v>
      </c>
      <c r="J24" s="495" t="s">
        <v>137</v>
      </c>
      <c r="K24" s="472" t="s">
        <v>137</v>
      </c>
      <c r="L24" s="472" t="s">
        <v>137</v>
      </c>
      <c r="M24" s="472" t="s">
        <v>137</v>
      </c>
      <c r="N24" s="472" t="s">
        <v>137</v>
      </c>
      <c r="O24" s="472" t="s">
        <v>137</v>
      </c>
      <c r="P24" s="472" t="s">
        <v>137</v>
      </c>
      <c r="Q24" s="465"/>
    </row>
    <row r="25" spans="1:17" ht="18" customHeight="1" x14ac:dyDescent="0.2">
      <c r="A25" s="477">
        <v>12</v>
      </c>
      <c r="B25" s="692"/>
      <c r="C25" s="684" t="s">
        <v>85</v>
      </c>
      <c r="D25" s="685"/>
      <c r="E25" s="472" t="s">
        <v>137</v>
      </c>
      <c r="F25" s="472" t="s">
        <v>137</v>
      </c>
      <c r="G25" s="472" t="s">
        <v>137</v>
      </c>
      <c r="H25" s="472" t="s">
        <v>137</v>
      </c>
      <c r="I25" s="472" t="s">
        <v>137</v>
      </c>
      <c r="J25" s="495" t="s">
        <v>137</v>
      </c>
      <c r="K25" s="472" t="s">
        <v>137</v>
      </c>
      <c r="L25" s="472" t="s">
        <v>137</v>
      </c>
      <c r="M25" s="472" t="s">
        <v>137</v>
      </c>
      <c r="N25" s="472" t="s">
        <v>137</v>
      </c>
      <c r="O25" s="472" t="s">
        <v>137</v>
      </c>
      <c r="P25" s="472" t="s">
        <v>137</v>
      </c>
      <c r="Q25" s="465"/>
    </row>
    <row r="26" spans="1:17" ht="29.25" customHeight="1" x14ac:dyDescent="0.2">
      <c r="A26" s="477">
        <v>13</v>
      </c>
      <c r="B26" s="692"/>
      <c r="C26" s="684" t="s">
        <v>86</v>
      </c>
      <c r="D26" s="685"/>
      <c r="E26" s="472" t="s">
        <v>137</v>
      </c>
      <c r="F26" s="472" t="s">
        <v>137</v>
      </c>
      <c r="G26" s="472" t="s">
        <v>137</v>
      </c>
      <c r="H26" s="472" t="s">
        <v>137</v>
      </c>
      <c r="I26" s="472" t="s">
        <v>137</v>
      </c>
      <c r="J26" s="495" t="s">
        <v>137</v>
      </c>
      <c r="K26" s="472" t="s">
        <v>137</v>
      </c>
      <c r="L26" s="472" t="s">
        <v>137</v>
      </c>
      <c r="M26" s="472" t="s">
        <v>137</v>
      </c>
      <c r="N26" s="472" t="s">
        <v>137</v>
      </c>
      <c r="O26" s="472" t="s">
        <v>137</v>
      </c>
      <c r="P26" s="472" t="s">
        <v>137</v>
      </c>
      <c r="Q26" s="465"/>
    </row>
    <row r="27" spans="1:17" ht="29.25" customHeight="1" x14ac:dyDescent="0.2">
      <c r="A27" s="477">
        <v>14</v>
      </c>
      <c r="B27" s="691"/>
      <c r="C27" s="677" t="s">
        <v>87</v>
      </c>
      <c r="D27" s="678"/>
      <c r="E27" s="472" t="s">
        <v>137</v>
      </c>
      <c r="F27" s="472" t="s">
        <v>137</v>
      </c>
      <c r="G27" s="472" t="s">
        <v>137</v>
      </c>
      <c r="H27" s="472" t="s">
        <v>137</v>
      </c>
      <c r="I27" s="472" t="s">
        <v>137</v>
      </c>
      <c r="J27" s="495" t="s">
        <v>137</v>
      </c>
      <c r="K27" s="472" t="s">
        <v>137</v>
      </c>
      <c r="L27" s="472" t="s">
        <v>137</v>
      </c>
      <c r="M27" s="472" t="s">
        <v>137</v>
      </c>
      <c r="N27" s="472" t="s">
        <v>137</v>
      </c>
      <c r="O27" s="472" t="s">
        <v>137</v>
      </c>
      <c r="P27" s="472" t="s">
        <v>137</v>
      </c>
      <c r="Q27" s="465"/>
    </row>
    <row r="28" spans="1:17" ht="21" customHeight="1" x14ac:dyDescent="0.2">
      <c r="A28" s="477">
        <v>15</v>
      </c>
      <c r="B28" s="658" t="s">
        <v>687</v>
      </c>
      <c r="C28" s="658"/>
      <c r="D28" s="658"/>
      <c r="E28" s="472" t="s">
        <v>137</v>
      </c>
      <c r="F28" s="472" t="s">
        <v>137</v>
      </c>
      <c r="G28" s="472" t="s">
        <v>698</v>
      </c>
      <c r="H28" s="472" t="s">
        <v>698</v>
      </c>
      <c r="I28" s="472" t="s">
        <v>698</v>
      </c>
      <c r="J28" s="495" t="s">
        <v>698</v>
      </c>
      <c r="K28" s="472" t="s">
        <v>698</v>
      </c>
      <c r="L28" s="472" t="s">
        <v>698</v>
      </c>
      <c r="M28" s="472" t="s">
        <v>137</v>
      </c>
      <c r="N28" s="472" t="s">
        <v>137</v>
      </c>
      <c r="O28" s="472" t="s">
        <v>137</v>
      </c>
      <c r="P28" s="472" t="s">
        <v>137</v>
      </c>
      <c r="Q28" s="465"/>
    </row>
    <row r="29" spans="1:17" ht="35.25" customHeight="1" x14ac:dyDescent="0.2">
      <c r="A29" s="477" t="s">
        <v>688</v>
      </c>
      <c r="B29" s="658" t="s">
        <v>686</v>
      </c>
      <c r="C29" s="658"/>
      <c r="D29" s="658"/>
      <c r="E29" s="472" t="s">
        <v>137</v>
      </c>
      <c r="F29" s="472" t="s">
        <v>137</v>
      </c>
      <c r="G29" s="472" t="s">
        <v>698</v>
      </c>
      <c r="H29" s="472" t="s">
        <v>698</v>
      </c>
      <c r="I29" s="472" t="s">
        <v>698</v>
      </c>
      <c r="J29" s="495" t="s">
        <v>698</v>
      </c>
      <c r="K29" s="472" t="s">
        <v>698</v>
      </c>
      <c r="L29" s="472" t="s">
        <v>698</v>
      </c>
      <c r="M29" s="472" t="s">
        <v>137</v>
      </c>
      <c r="N29" s="472" t="s">
        <v>137</v>
      </c>
      <c r="O29" s="472" t="s">
        <v>137</v>
      </c>
      <c r="P29" s="472" t="s">
        <v>137</v>
      </c>
      <c r="Q29" s="465"/>
    </row>
    <row r="30" spans="1:17" ht="17.25" customHeight="1" x14ac:dyDescent="0.2">
      <c r="A30" s="487">
        <v>16</v>
      </c>
      <c r="B30" s="659" t="s">
        <v>88</v>
      </c>
      <c r="C30" s="659"/>
      <c r="D30" s="660"/>
      <c r="E30" s="488">
        <f t="shared" ref="E30:O30" si="0">SUM(E14:E28)</f>
        <v>0</v>
      </c>
      <c r="F30" s="488">
        <f t="shared" si="0"/>
        <v>0</v>
      </c>
      <c r="G30" s="488">
        <f t="shared" si="0"/>
        <v>0</v>
      </c>
      <c r="H30" s="488">
        <f t="shared" si="0"/>
        <v>0</v>
      </c>
      <c r="I30" s="488">
        <f t="shared" si="0"/>
        <v>0</v>
      </c>
      <c r="J30" s="488">
        <f t="shared" si="0"/>
        <v>0</v>
      </c>
      <c r="K30" s="488">
        <f t="shared" si="0"/>
        <v>0</v>
      </c>
      <c r="L30" s="488">
        <f t="shared" si="0"/>
        <v>0</v>
      </c>
      <c r="M30" s="488">
        <f t="shared" si="0"/>
        <v>0</v>
      </c>
      <c r="N30" s="488">
        <f t="shared" si="0"/>
        <v>0</v>
      </c>
      <c r="O30" s="488">
        <f t="shared" si="0"/>
        <v>0</v>
      </c>
      <c r="P30" s="488">
        <f>SUM(P14:P28)</f>
        <v>0</v>
      </c>
      <c r="Q30" s="465"/>
    </row>
    <row r="31" spans="1:17" ht="33.75" customHeight="1" x14ac:dyDescent="0.2">
      <c r="A31" s="655">
        <v>17</v>
      </c>
      <c r="B31" s="656" t="s">
        <v>689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482"/>
    </row>
    <row r="32" spans="1:17" ht="12.75" customHeight="1" x14ac:dyDescent="0.2">
      <c r="A32" s="655"/>
      <c r="B32" s="657" t="s">
        <v>691</v>
      </c>
      <c r="C32" s="657"/>
      <c r="D32" s="657"/>
      <c r="E32" s="657" t="s">
        <v>693</v>
      </c>
      <c r="F32" s="657"/>
      <c r="G32" s="657" t="s">
        <v>694</v>
      </c>
      <c r="H32" s="657"/>
      <c r="I32" s="657"/>
      <c r="J32" s="657" t="s">
        <v>695</v>
      </c>
      <c r="K32" s="657"/>
      <c r="L32" s="657"/>
      <c r="M32" s="657" t="s">
        <v>696</v>
      </c>
      <c r="N32" s="657"/>
      <c r="O32" s="657" t="s">
        <v>697</v>
      </c>
      <c r="P32" s="657"/>
      <c r="Q32" s="482"/>
    </row>
    <row r="33" spans="1:17" ht="12.75" customHeight="1" x14ac:dyDescent="0.2">
      <c r="A33" s="655"/>
      <c r="B33" s="657" t="s">
        <v>690</v>
      </c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</row>
    <row r="34" spans="1:17" ht="12.75" customHeight="1" x14ac:dyDescent="0.2">
      <c r="A34" s="655"/>
      <c r="B34" s="657" t="s">
        <v>692</v>
      </c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</row>
    <row r="35" spans="1:17" ht="12.75" customHeight="1" x14ac:dyDescent="0.2">
      <c r="A35" s="479"/>
      <c r="B35" s="486"/>
      <c r="C35" s="486"/>
      <c r="D35" s="486"/>
      <c r="E35" s="486"/>
      <c r="F35" s="486"/>
      <c r="G35" s="486"/>
      <c r="H35" s="486"/>
      <c r="I35" s="486"/>
      <c r="J35" s="496"/>
      <c r="K35" s="486"/>
      <c r="L35" s="486"/>
      <c r="M35" s="486"/>
      <c r="N35" s="486"/>
      <c r="O35" s="486"/>
      <c r="P35" s="486"/>
    </row>
    <row r="36" spans="1:17" x14ac:dyDescent="0.2">
      <c r="B36" s="457"/>
      <c r="C36" s="457"/>
      <c r="D36" s="457"/>
      <c r="E36" s="457"/>
      <c r="F36" s="457"/>
      <c r="G36" s="457"/>
      <c r="H36" s="457"/>
      <c r="I36" s="457"/>
      <c r="J36" s="489"/>
      <c r="K36" s="457"/>
      <c r="L36" s="457"/>
      <c r="M36" s="457"/>
      <c r="N36" s="457"/>
      <c r="O36" s="457"/>
      <c r="P36" s="458" t="s">
        <v>701</v>
      </c>
    </row>
    <row r="37" spans="1:17" x14ac:dyDescent="0.2">
      <c r="B37" s="457"/>
      <c r="C37" s="457"/>
      <c r="D37" s="457"/>
      <c r="E37" s="457"/>
      <c r="F37" s="457"/>
      <c r="G37" s="457"/>
      <c r="H37" s="457"/>
      <c r="I37" s="457"/>
      <c r="J37" s="489"/>
      <c r="K37" s="457"/>
      <c r="L37" s="457"/>
      <c r="M37" s="457"/>
      <c r="N37" s="457"/>
      <c r="O37" s="457"/>
      <c r="P37" s="451" t="s">
        <v>619</v>
      </c>
    </row>
    <row r="38" spans="1:17" x14ac:dyDescent="0.2">
      <c r="A38" s="459"/>
      <c r="B38" s="459"/>
      <c r="C38" s="459"/>
      <c r="D38" s="459"/>
      <c r="E38" s="459"/>
      <c r="F38" s="459"/>
      <c r="G38" s="459"/>
      <c r="H38" s="459"/>
      <c r="I38" s="459"/>
      <c r="J38" s="490"/>
      <c r="K38" s="459"/>
      <c r="L38" s="459"/>
      <c r="M38" s="459"/>
      <c r="N38" s="459"/>
      <c r="O38" s="459"/>
      <c r="P38" s="458" t="s">
        <v>64</v>
      </c>
    </row>
    <row r="39" spans="1:17" ht="18" x14ac:dyDescent="0.25">
      <c r="A39" s="679" t="s">
        <v>683</v>
      </c>
      <c r="B39" s="679"/>
      <c r="C39" s="679"/>
      <c r="D39" s="679"/>
      <c r="E39" s="679"/>
      <c r="F39" s="679"/>
      <c r="G39" s="679"/>
      <c r="H39" s="679"/>
      <c r="I39" s="679"/>
      <c r="J39" s="679"/>
      <c r="K39" s="679"/>
      <c r="L39" s="679"/>
      <c r="M39" s="679"/>
      <c r="N39" s="679"/>
      <c r="O39" s="679"/>
      <c r="P39" s="679"/>
    </row>
    <row r="40" spans="1:17" ht="18.75" x14ac:dyDescent="0.3">
      <c r="A40" s="679" t="s">
        <v>684</v>
      </c>
      <c r="B40" s="679"/>
      <c r="C40" s="679"/>
      <c r="D40" s="679"/>
      <c r="E40" s="679"/>
      <c r="F40" s="679"/>
      <c r="G40" s="679"/>
      <c r="H40" s="679"/>
      <c r="I40" s="679"/>
      <c r="J40" s="679"/>
      <c r="K40" s="679"/>
      <c r="L40" s="679"/>
      <c r="M40" s="679"/>
      <c r="N40" s="679"/>
      <c r="O40" s="679"/>
      <c r="P40" s="679"/>
    </row>
    <row r="41" spans="1:17" ht="12" customHeight="1" x14ac:dyDescent="0.25">
      <c r="A41" s="460"/>
      <c r="B41" s="461"/>
      <c r="C41" s="461"/>
      <c r="D41" s="461"/>
      <c r="E41" s="461"/>
      <c r="F41" s="461"/>
      <c r="G41" s="461"/>
      <c r="H41" s="462"/>
      <c r="I41" s="463" t="s">
        <v>11</v>
      </c>
      <c r="K41" s="462"/>
      <c r="L41" s="462"/>
      <c r="M41" s="462"/>
      <c r="N41" s="462"/>
      <c r="O41" s="461"/>
      <c r="P41" s="461"/>
    </row>
    <row r="42" spans="1:17" ht="8.25" customHeight="1" x14ac:dyDescent="0.2">
      <c r="B42" s="464"/>
      <c r="C42" s="464"/>
      <c r="D42" s="464"/>
      <c r="E42" s="464"/>
      <c r="F42" s="464"/>
      <c r="G42" s="464"/>
      <c r="H42" s="464"/>
      <c r="I42" s="464"/>
      <c r="J42" s="492"/>
      <c r="K42" s="464"/>
      <c r="L42" s="464"/>
      <c r="M42" s="464"/>
      <c r="N42" s="464"/>
      <c r="O42" s="464"/>
      <c r="P42" s="464"/>
    </row>
    <row r="43" spans="1:17" ht="14.25" customHeight="1" x14ac:dyDescent="0.25">
      <c r="A43" s="681" t="s">
        <v>461</v>
      </c>
      <c r="B43" s="681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</row>
    <row r="44" spans="1:17" ht="34.5" customHeight="1" thickBot="1" x14ac:dyDescent="0.25">
      <c r="A44" s="665" t="s">
        <v>66</v>
      </c>
      <c r="B44" s="667" t="s">
        <v>67</v>
      </c>
      <c r="C44" s="667"/>
      <c r="D44" s="667"/>
      <c r="E44" s="668" t="s">
        <v>90</v>
      </c>
      <c r="F44" s="668"/>
      <c r="G44" s="669" t="s">
        <v>68</v>
      </c>
      <c r="H44" s="669"/>
      <c r="I44" s="669"/>
      <c r="J44" s="669"/>
      <c r="K44" s="669"/>
      <c r="L44" s="669"/>
      <c r="M44" s="668" t="s">
        <v>89</v>
      </c>
      <c r="N44" s="668"/>
      <c r="O44" s="668" t="s">
        <v>69</v>
      </c>
      <c r="P44" s="670"/>
      <c r="Q44" s="465"/>
    </row>
    <row r="45" spans="1:17" ht="13.5" thickBot="1" x14ac:dyDescent="0.25">
      <c r="A45" s="665"/>
      <c r="B45" s="667"/>
      <c r="C45" s="667"/>
      <c r="D45" s="667"/>
      <c r="E45" s="671" t="s">
        <v>70</v>
      </c>
      <c r="F45" s="671" t="s">
        <v>685</v>
      </c>
      <c r="G45" s="671" t="s">
        <v>70</v>
      </c>
      <c r="H45" s="671" t="s">
        <v>685</v>
      </c>
      <c r="I45" s="672" t="s">
        <v>71</v>
      </c>
      <c r="J45" s="672"/>
      <c r="K45" s="672"/>
      <c r="L45" s="672"/>
      <c r="M45" s="671" t="s">
        <v>70</v>
      </c>
      <c r="N45" s="673" t="s">
        <v>685</v>
      </c>
      <c r="O45" s="671" t="s">
        <v>70</v>
      </c>
      <c r="P45" s="674" t="s">
        <v>685</v>
      </c>
      <c r="Q45" s="465"/>
    </row>
    <row r="46" spans="1:17" ht="13.5" thickBot="1" x14ac:dyDescent="0.25">
      <c r="A46" s="665"/>
      <c r="B46" s="667"/>
      <c r="C46" s="667"/>
      <c r="D46" s="667"/>
      <c r="E46" s="671"/>
      <c r="F46" s="671"/>
      <c r="G46" s="671"/>
      <c r="H46" s="671"/>
      <c r="I46" s="676" t="s">
        <v>72</v>
      </c>
      <c r="J46" s="674" t="s">
        <v>73</v>
      </c>
      <c r="K46" s="674"/>
      <c r="L46" s="674"/>
      <c r="M46" s="671"/>
      <c r="N46" s="673"/>
      <c r="O46" s="671"/>
      <c r="P46" s="675"/>
      <c r="Q46" s="465"/>
    </row>
    <row r="47" spans="1:17" ht="53.25" customHeight="1" thickBot="1" x14ac:dyDescent="0.25">
      <c r="A47" s="665"/>
      <c r="B47" s="667"/>
      <c r="C47" s="667"/>
      <c r="D47" s="667"/>
      <c r="E47" s="671"/>
      <c r="F47" s="671"/>
      <c r="G47" s="671"/>
      <c r="H47" s="671"/>
      <c r="I47" s="676"/>
      <c r="J47" s="493" t="s">
        <v>395</v>
      </c>
      <c r="K47" s="466" t="s">
        <v>74</v>
      </c>
      <c r="L47" s="467" t="s">
        <v>75</v>
      </c>
      <c r="M47" s="671"/>
      <c r="N47" s="673"/>
      <c r="O47" s="671"/>
      <c r="P47" s="674"/>
      <c r="Q47" s="465"/>
    </row>
    <row r="48" spans="1:17" x14ac:dyDescent="0.2">
      <c r="A48" s="666"/>
      <c r="B48" s="667">
        <v>1</v>
      </c>
      <c r="C48" s="667"/>
      <c r="D48" s="667"/>
      <c r="E48" s="468">
        <v>2</v>
      </c>
      <c r="F48" s="468">
        <v>3</v>
      </c>
      <c r="G48" s="468">
        <v>4</v>
      </c>
      <c r="H48" s="468">
        <v>5</v>
      </c>
      <c r="I48" s="468">
        <v>6</v>
      </c>
      <c r="J48" s="494">
        <v>7</v>
      </c>
      <c r="K48" s="468">
        <v>8</v>
      </c>
      <c r="L48" s="468">
        <v>9</v>
      </c>
      <c r="M48" s="468">
        <v>10</v>
      </c>
      <c r="N48" s="468">
        <v>11</v>
      </c>
      <c r="O48" s="468">
        <v>12</v>
      </c>
      <c r="P48" s="469">
        <v>13</v>
      </c>
      <c r="Q48" s="465"/>
    </row>
    <row r="49" spans="1:17" ht="18" customHeight="1" thickBot="1" x14ac:dyDescent="0.25">
      <c r="A49" s="470">
        <v>1</v>
      </c>
      <c r="B49" s="686" t="s">
        <v>76</v>
      </c>
      <c r="C49" s="688" t="s">
        <v>77</v>
      </c>
      <c r="D49" s="471" t="s">
        <v>78</v>
      </c>
      <c r="E49" s="472" t="s">
        <v>137</v>
      </c>
      <c r="F49" s="472" t="s">
        <v>137</v>
      </c>
      <c r="G49" s="472" t="s">
        <v>137</v>
      </c>
      <c r="H49" s="472" t="s">
        <v>137</v>
      </c>
      <c r="I49" s="472" t="s">
        <v>137</v>
      </c>
      <c r="J49" s="495" t="s">
        <v>137</v>
      </c>
      <c r="K49" s="472" t="s">
        <v>137</v>
      </c>
      <c r="L49" s="472" t="s">
        <v>137</v>
      </c>
      <c r="M49" s="472" t="s">
        <v>137</v>
      </c>
      <c r="N49" s="472" t="s">
        <v>137</v>
      </c>
      <c r="O49" s="472" t="s">
        <v>137</v>
      </c>
      <c r="P49" s="472" t="s">
        <v>137</v>
      </c>
      <c r="Q49" s="465"/>
    </row>
    <row r="50" spans="1:17" ht="18" customHeight="1" thickBot="1" x14ac:dyDescent="0.25">
      <c r="A50" s="473">
        <v>2</v>
      </c>
      <c r="B50" s="687"/>
      <c r="C50" s="689"/>
      <c r="D50" s="474" t="s">
        <v>79</v>
      </c>
      <c r="E50" s="472" t="s">
        <v>137</v>
      </c>
      <c r="F50" s="472" t="s">
        <v>137</v>
      </c>
      <c r="G50" s="472" t="s">
        <v>137</v>
      </c>
      <c r="H50" s="472" t="s">
        <v>137</v>
      </c>
      <c r="I50" s="472" t="s">
        <v>137</v>
      </c>
      <c r="J50" s="495" t="s">
        <v>137</v>
      </c>
      <c r="K50" s="472" t="s">
        <v>137</v>
      </c>
      <c r="L50" s="472" t="s">
        <v>137</v>
      </c>
      <c r="M50" s="472" t="s">
        <v>137</v>
      </c>
      <c r="N50" s="472" t="s">
        <v>137</v>
      </c>
      <c r="O50" s="472" t="s">
        <v>137</v>
      </c>
      <c r="P50" s="472" t="s">
        <v>137</v>
      </c>
      <c r="Q50" s="465"/>
    </row>
    <row r="51" spans="1:17" ht="18" customHeight="1" thickBot="1" x14ac:dyDescent="0.25">
      <c r="A51" s="473">
        <v>3</v>
      </c>
      <c r="B51" s="687"/>
      <c r="C51" s="690" t="s">
        <v>80</v>
      </c>
      <c r="D51" s="475" t="s">
        <v>78</v>
      </c>
      <c r="E51" s="472" t="s">
        <v>137</v>
      </c>
      <c r="F51" s="472" t="s">
        <v>137</v>
      </c>
      <c r="G51" s="472" t="s">
        <v>137</v>
      </c>
      <c r="H51" s="472" t="s">
        <v>137</v>
      </c>
      <c r="I51" s="472" t="s">
        <v>137</v>
      </c>
      <c r="J51" s="495" t="s">
        <v>137</v>
      </c>
      <c r="K51" s="472" t="s">
        <v>137</v>
      </c>
      <c r="L51" s="472" t="s">
        <v>137</v>
      </c>
      <c r="M51" s="472" t="s">
        <v>137</v>
      </c>
      <c r="N51" s="472" t="s">
        <v>137</v>
      </c>
      <c r="O51" s="472" t="s">
        <v>137</v>
      </c>
      <c r="P51" s="472" t="s">
        <v>137</v>
      </c>
      <c r="Q51" s="465"/>
    </row>
    <row r="52" spans="1:17" ht="18" customHeight="1" x14ac:dyDescent="0.2">
      <c r="A52" s="473">
        <v>4</v>
      </c>
      <c r="B52" s="687"/>
      <c r="C52" s="690"/>
      <c r="D52" s="475" t="s">
        <v>79</v>
      </c>
      <c r="E52" s="472" t="s">
        <v>137</v>
      </c>
      <c r="F52" s="472" t="s">
        <v>137</v>
      </c>
      <c r="G52" s="472" t="s">
        <v>137</v>
      </c>
      <c r="H52" s="472" t="s">
        <v>137</v>
      </c>
      <c r="I52" s="472" t="s">
        <v>137</v>
      </c>
      <c r="J52" s="495" t="s">
        <v>137</v>
      </c>
      <c r="K52" s="472" t="s">
        <v>137</v>
      </c>
      <c r="L52" s="472" t="s">
        <v>137</v>
      </c>
      <c r="M52" s="472" t="s">
        <v>137</v>
      </c>
      <c r="N52" s="472" t="s">
        <v>137</v>
      </c>
      <c r="O52" s="472" t="s">
        <v>137</v>
      </c>
      <c r="P52" s="472" t="s">
        <v>137</v>
      </c>
      <c r="Q52" s="465"/>
    </row>
    <row r="53" spans="1:17" ht="18" customHeight="1" x14ac:dyDescent="0.2">
      <c r="A53" s="473">
        <v>5</v>
      </c>
      <c r="B53" s="691" t="s">
        <v>81</v>
      </c>
      <c r="C53" s="484" t="s">
        <v>77</v>
      </c>
      <c r="D53" s="476" t="s">
        <v>79</v>
      </c>
      <c r="E53" s="472" t="s">
        <v>137</v>
      </c>
      <c r="F53" s="472" t="s">
        <v>137</v>
      </c>
      <c r="G53" s="472" t="s">
        <v>137</v>
      </c>
      <c r="H53" s="472" t="s">
        <v>137</v>
      </c>
      <c r="I53" s="472" t="s">
        <v>137</v>
      </c>
      <c r="J53" s="495" t="s">
        <v>137</v>
      </c>
      <c r="K53" s="472" t="s">
        <v>137</v>
      </c>
      <c r="L53" s="472" t="s">
        <v>137</v>
      </c>
      <c r="M53" s="472" t="s">
        <v>137</v>
      </c>
      <c r="N53" s="472" t="s">
        <v>137</v>
      </c>
      <c r="O53" s="472" t="s">
        <v>137</v>
      </c>
      <c r="P53" s="472" t="s">
        <v>137</v>
      </c>
      <c r="Q53" s="465"/>
    </row>
    <row r="54" spans="1:17" ht="18" customHeight="1" x14ac:dyDescent="0.2">
      <c r="A54" s="473">
        <v>6</v>
      </c>
      <c r="B54" s="691"/>
      <c r="C54" s="484" t="s">
        <v>80</v>
      </c>
      <c r="D54" s="476" t="s">
        <v>79</v>
      </c>
      <c r="E54" s="472" t="s">
        <v>137</v>
      </c>
      <c r="F54" s="472" t="s">
        <v>137</v>
      </c>
      <c r="G54" s="472" t="s">
        <v>137</v>
      </c>
      <c r="H54" s="472" t="s">
        <v>137</v>
      </c>
      <c r="I54" s="472" t="s">
        <v>137</v>
      </c>
      <c r="J54" s="495" t="s">
        <v>137</v>
      </c>
      <c r="K54" s="472" t="s">
        <v>137</v>
      </c>
      <c r="L54" s="472" t="s">
        <v>137</v>
      </c>
      <c r="M54" s="472" t="s">
        <v>137</v>
      </c>
      <c r="N54" s="472" t="s">
        <v>137</v>
      </c>
      <c r="O54" s="472" t="s">
        <v>137</v>
      </c>
      <c r="P54" s="472" t="s">
        <v>137</v>
      </c>
      <c r="Q54" s="465"/>
    </row>
    <row r="55" spans="1:17" ht="18" customHeight="1" x14ac:dyDescent="0.2">
      <c r="A55" s="477">
        <v>7</v>
      </c>
      <c r="B55" s="692" t="s">
        <v>82</v>
      </c>
      <c r="C55" s="485" t="s">
        <v>77</v>
      </c>
      <c r="D55" s="476" t="s">
        <v>79</v>
      </c>
      <c r="E55" s="472" t="s">
        <v>137</v>
      </c>
      <c r="F55" s="472" t="s">
        <v>137</v>
      </c>
      <c r="G55" s="472" t="s">
        <v>137</v>
      </c>
      <c r="H55" s="472" t="s">
        <v>137</v>
      </c>
      <c r="I55" s="472" t="s">
        <v>137</v>
      </c>
      <c r="J55" s="495" t="s">
        <v>137</v>
      </c>
      <c r="K55" s="472" t="s">
        <v>137</v>
      </c>
      <c r="L55" s="472" t="s">
        <v>137</v>
      </c>
      <c r="M55" s="472" t="s">
        <v>137</v>
      </c>
      <c r="N55" s="472" t="s">
        <v>137</v>
      </c>
      <c r="O55" s="472" t="s">
        <v>137</v>
      </c>
      <c r="P55" s="472" t="s">
        <v>137</v>
      </c>
      <c r="Q55" s="465"/>
    </row>
    <row r="56" spans="1:17" ht="18" customHeight="1" x14ac:dyDescent="0.2">
      <c r="A56" s="477">
        <v>8</v>
      </c>
      <c r="B56" s="692"/>
      <c r="C56" s="485" t="s">
        <v>80</v>
      </c>
      <c r="D56" s="476" t="s">
        <v>79</v>
      </c>
      <c r="E56" s="472" t="s">
        <v>137</v>
      </c>
      <c r="F56" s="472" t="s">
        <v>137</v>
      </c>
      <c r="G56" s="472" t="s">
        <v>137</v>
      </c>
      <c r="H56" s="472" t="s">
        <v>137</v>
      </c>
      <c r="I56" s="472" t="s">
        <v>137</v>
      </c>
      <c r="J56" s="495" t="s">
        <v>137</v>
      </c>
      <c r="K56" s="472" t="s">
        <v>137</v>
      </c>
      <c r="L56" s="472" t="s">
        <v>137</v>
      </c>
      <c r="M56" s="472" t="s">
        <v>137</v>
      </c>
      <c r="N56" s="472" t="s">
        <v>137</v>
      </c>
      <c r="O56" s="472" t="s">
        <v>137</v>
      </c>
      <c r="P56" s="472" t="s">
        <v>137</v>
      </c>
      <c r="Q56" s="465"/>
    </row>
    <row r="57" spans="1:17" ht="27" customHeight="1" x14ac:dyDescent="0.2">
      <c r="A57" s="478">
        <v>9</v>
      </c>
      <c r="B57" s="692" t="s">
        <v>140</v>
      </c>
      <c r="C57" s="682" t="s">
        <v>682</v>
      </c>
      <c r="D57" s="683"/>
      <c r="E57" s="472" t="s">
        <v>137</v>
      </c>
      <c r="F57" s="472" t="s">
        <v>137</v>
      </c>
      <c r="G57" s="472" t="s">
        <v>137</v>
      </c>
      <c r="H57" s="472" t="s">
        <v>137</v>
      </c>
      <c r="I57" s="472" t="s">
        <v>137</v>
      </c>
      <c r="J57" s="495" t="s">
        <v>137</v>
      </c>
      <c r="K57" s="472" t="s">
        <v>137</v>
      </c>
      <c r="L57" s="472" t="s">
        <v>137</v>
      </c>
      <c r="M57" s="472" t="s">
        <v>137</v>
      </c>
      <c r="N57" s="472" t="s">
        <v>137</v>
      </c>
      <c r="O57" s="472" t="s">
        <v>137</v>
      </c>
      <c r="P57" s="472" t="s">
        <v>137</v>
      </c>
      <c r="Q57" s="465"/>
    </row>
    <row r="58" spans="1:17" ht="18" customHeight="1" x14ac:dyDescent="0.2">
      <c r="A58" s="477">
        <v>10</v>
      </c>
      <c r="B58" s="692"/>
      <c r="C58" s="684" t="s">
        <v>83</v>
      </c>
      <c r="D58" s="685"/>
      <c r="E58" s="472" t="s">
        <v>137</v>
      </c>
      <c r="F58" s="472" t="s">
        <v>137</v>
      </c>
      <c r="G58" s="472" t="s">
        <v>137</v>
      </c>
      <c r="H58" s="472" t="s">
        <v>137</v>
      </c>
      <c r="I58" s="472" t="s">
        <v>137</v>
      </c>
      <c r="J58" s="495" t="s">
        <v>137</v>
      </c>
      <c r="K58" s="472" t="s">
        <v>137</v>
      </c>
      <c r="L58" s="472" t="s">
        <v>137</v>
      </c>
      <c r="M58" s="472" t="s">
        <v>137</v>
      </c>
      <c r="N58" s="472" t="s">
        <v>137</v>
      </c>
      <c r="O58" s="472" t="s">
        <v>137</v>
      </c>
      <c r="P58" s="472" t="s">
        <v>137</v>
      </c>
      <c r="Q58" s="465"/>
    </row>
    <row r="59" spans="1:17" ht="23.25" customHeight="1" x14ac:dyDescent="0.2">
      <c r="A59" s="477">
        <v>11</v>
      </c>
      <c r="B59" s="692"/>
      <c r="C59" s="684" t="s">
        <v>84</v>
      </c>
      <c r="D59" s="685"/>
      <c r="E59" s="472" t="s">
        <v>137</v>
      </c>
      <c r="F59" s="472" t="s">
        <v>137</v>
      </c>
      <c r="G59" s="472" t="s">
        <v>137</v>
      </c>
      <c r="H59" s="472" t="s">
        <v>137</v>
      </c>
      <c r="I59" s="472" t="s">
        <v>137</v>
      </c>
      <c r="J59" s="495" t="s">
        <v>137</v>
      </c>
      <c r="K59" s="472" t="s">
        <v>137</v>
      </c>
      <c r="L59" s="472" t="s">
        <v>137</v>
      </c>
      <c r="M59" s="472" t="s">
        <v>137</v>
      </c>
      <c r="N59" s="472" t="s">
        <v>137</v>
      </c>
      <c r="O59" s="472" t="s">
        <v>137</v>
      </c>
      <c r="P59" s="472" t="s">
        <v>137</v>
      </c>
      <c r="Q59" s="465"/>
    </row>
    <row r="60" spans="1:17" ht="18" customHeight="1" x14ac:dyDescent="0.2">
      <c r="A60" s="477">
        <v>12</v>
      </c>
      <c r="B60" s="692"/>
      <c r="C60" s="684" t="s">
        <v>85</v>
      </c>
      <c r="D60" s="685"/>
      <c r="E60" s="472" t="s">
        <v>137</v>
      </c>
      <c r="F60" s="472" t="s">
        <v>137</v>
      </c>
      <c r="G60" s="472" t="s">
        <v>137</v>
      </c>
      <c r="H60" s="472" t="s">
        <v>137</v>
      </c>
      <c r="I60" s="472" t="s">
        <v>137</v>
      </c>
      <c r="J60" s="495" t="s">
        <v>137</v>
      </c>
      <c r="K60" s="472" t="s">
        <v>137</v>
      </c>
      <c r="L60" s="472" t="s">
        <v>137</v>
      </c>
      <c r="M60" s="472" t="s">
        <v>137</v>
      </c>
      <c r="N60" s="472" t="s">
        <v>137</v>
      </c>
      <c r="O60" s="472" t="s">
        <v>137</v>
      </c>
      <c r="P60" s="472" t="s">
        <v>137</v>
      </c>
      <c r="Q60" s="465"/>
    </row>
    <row r="61" spans="1:17" ht="23.25" customHeight="1" x14ac:dyDescent="0.2">
      <c r="A61" s="477">
        <v>13</v>
      </c>
      <c r="B61" s="692"/>
      <c r="C61" s="684" t="s">
        <v>86</v>
      </c>
      <c r="D61" s="685"/>
      <c r="E61" s="472" t="s">
        <v>137</v>
      </c>
      <c r="F61" s="472" t="s">
        <v>137</v>
      </c>
      <c r="G61" s="472" t="s">
        <v>137</v>
      </c>
      <c r="H61" s="472" t="s">
        <v>137</v>
      </c>
      <c r="I61" s="472" t="s">
        <v>137</v>
      </c>
      <c r="J61" s="495" t="s">
        <v>137</v>
      </c>
      <c r="K61" s="472" t="s">
        <v>137</v>
      </c>
      <c r="L61" s="472" t="s">
        <v>137</v>
      </c>
      <c r="M61" s="472" t="s">
        <v>137</v>
      </c>
      <c r="N61" s="472" t="s">
        <v>137</v>
      </c>
      <c r="O61" s="472" t="s">
        <v>137</v>
      </c>
      <c r="P61" s="472" t="s">
        <v>137</v>
      </c>
      <c r="Q61" s="465"/>
    </row>
    <row r="62" spans="1:17" ht="24" customHeight="1" x14ac:dyDescent="0.2">
      <c r="A62" s="477">
        <v>14</v>
      </c>
      <c r="B62" s="691"/>
      <c r="C62" s="677" t="s">
        <v>87</v>
      </c>
      <c r="D62" s="678"/>
      <c r="E62" s="472" t="s">
        <v>137</v>
      </c>
      <c r="F62" s="472" t="s">
        <v>137</v>
      </c>
      <c r="G62" s="472" t="s">
        <v>137</v>
      </c>
      <c r="H62" s="472" t="s">
        <v>137</v>
      </c>
      <c r="I62" s="472" t="s">
        <v>137</v>
      </c>
      <c r="J62" s="495" t="s">
        <v>137</v>
      </c>
      <c r="K62" s="472" t="s">
        <v>137</v>
      </c>
      <c r="L62" s="472" t="s">
        <v>137</v>
      </c>
      <c r="M62" s="472" t="s">
        <v>137</v>
      </c>
      <c r="N62" s="472" t="s">
        <v>137</v>
      </c>
      <c r="O62" s="472" t="s">
        <v>137</v>
      </c>
      <c r="P62" s="472" t="s">
        <v>137</v>
      </c>
      <c r="Q62" s="465"/>
    </row>
    <row r="63" spans="1:17" ht="18" customHeight="1" x14ac:dyDescent="0.2">
      <c r="A63" s="477">
        <v>15</v>
      </c>
      <c r="B63" s="658" t="s">
        <v>687</v>
      </c>
      <c r="C63" s="658"/>
      <c r="D63" s="658"/>
      <c r="E63" s="472" t="s">
        <v>137</v>
      </c>
      <c r="F63" s="472" t="s">
        <v>137</v>
      </c>
      <c r="G63" s="472" t="s">
        <v>698</v>
      </c>
      <c r="H63" s="472" t="s">
        <v>698</v>
      </c>
      <c r="I63" s="472" t="s">
        <v>698</v>
      </c>
      <c r="J63" s="495" t="s">
        <v>698</v>
      </c>
      <c r="K63" s="472" t="s">
        <v>698</v>
      </c>
      <c r="L63" s="472" t="s">
        <v>698</v>
      </c>
      <c r="M63" s="472" t="s">
        <v>137</v>
      </c>
      <c r="N63" s="472" t="s">
        <v>137</v>
      </c>
      <c r="O63" s="472" t="s">
        <v>137</v>
      </c>
      <c r="P63" s="472" t="s">
        <v>137</v>
      </c>
      <c r="Q63" s="465"/>
    </row>
    <row r="64" spans="1:17" ht="31.5" customHeight="1" x14ac:dyDescent="0.2">
      <c r="A64" s="477" t="s">
        <v>688</v>
      </c>
      <c r="B64" s="658" t="s">
        <v>686</v>
      </c>
      <c r="C64" s="658"/>
      <c r="D64" s="658"/>
      <c r="E64" s="472" t="s">
        <v>137</v>
      </c>
      <c r="F64" s="472" t="s">
        <v>137</v>
      </c>
      <c r="G64" s="472" t="s">
        <v>698</v>
      </c>
      <c r="H64" s="472" t="s">
        <v>698</v>
      </c>
      <c r="I64" s="472" t="s">
        <v>698</v>
      </c>
      <c r="J64" s="495" t="s">
        <v>698</v>
      </c>
      <c r="K64" s="472" t="s">
        <v>698</v>
      </c>
      <c r="L64" s="472" t="s">
        <v>698</v>
      </c>
      <c r="M64" s="472" t="s">
        <v>137</v>
      </c>
      <c r="N64" s="472" t="s">
        <v>137</v>
      </c>
      <c r="O64" s="472" t="s">
        <v>137</v>
      </c>
      <c r="P64" s="472" t="s">
        <v>137</v>
      </c>
      <c r="Q64" s="465"/>
    </row>
    <row r="65" spans="1:17" ht="18" customHeight="1" x14ac:dyDescent="0.2">
      <c r="A65" s="487">
        <v>16</v>
      </c>
      <c r="B65" s="659" t="s">
        <v>88</v>
      </c>
      <c r="C65" s="659"/>
      <c r="D65" s="660"/>
      <c r="E65" s="488">
        <f t="shared" ref="E65:O65" si="1">SUM(E49:E63)</f>
        <v>0</v>
      </c>
      <c r="F65" s="488">
        <f t="shared" si="1"/>
        <v>0</v>
      </c>
      <c r="G65" s="488">
        <f t="shared" si="1"/>
        <v>0</v>
      </c>
      <c r="H65" s="488">
        <f t="shared" si="1"/>
        <v>0</v>
      </c>
      <c r="I65" s="488">
        <f t="shared" si="1"/>
        <v>0</v>
      </c>
      <c r="J65" s="488">
        <f t="shared" si="1"/>
        <v>0</v>
      </c>
      <c r="K65" s="488">
        <f t="shared" si="1"/>
        <v>0</v>
      </c>
      <c r="L65" s="488">
        <f t="shared" si="1"/>
        <v>0</v>
      </c>
      <c r="M65" s="488">
        <f t="shared" si="1"/>
        <v>0</v>
      </c>
      <c r="N65" s="488">
        <f t="shared" si="1"/>
        <v>0</v>
      </c>
      <c r="O65" s="488">
        <f t="shared" si="1"/>
        <v>0</v>
      </c>
      <c r="P65" s="488">
        <f>SUM(P49:P63)</f>
        <v>0</v>
      </c>
      <c r="Q65" s="465"/>
    </row>
    <row r="66" spans="1:17" ht="38.25" customHeight="1" x14ac:dyDescent="0.2">
      <c r="A66" s="655">
        <v>17</v>
      </c>
      <c r="B66" s="656" t="s">
        <v>689</v>
      </c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656"/>
      <c r="Q66" s="482"/>
    </row>
    <row r="67" spans="1:17" ht="18" customHeight="1" x14ac:dyDescent="0.2">
      <c r="A67" s="655"/>
      <c r="B67" s="657" t="s">
        <v>691</v>
      </c>
      <c r="C67" s="657"/>
      <c r="D67" s="657"/>
      <c r="E67" s="657" t="s">
        <v>693</v>
      </c>
      <c r="F67" s="657"/>
      <c r="G67" s="657" t="s">
        <v>694</v>
      </c>
      <c r="H67" s="657"/>
      <c r="I67" s="657"/>
      <c r="J67" s="657" t="s">
        <v>695</v>
      </c>
      <c r="K67" s="657"/>
      <c r="L67" s="657"/>
      <c r="M67" s="657" t="s">
        <v>696</v>
      </c>
      <c r="N67" s="657"/>
      <c r="O67" s="657" t="s">
        <v>697</v>
      </c>
      <c r="P67" s="657"/>
      <c r="Q67" s="482"/>
    </row>
    <row r="68" spans="1:17" ht="18" customHeight="1" x14ac:dyDescent="0.2">
      <c r="A68" s="655"/>
      <c r="B68" s="657" t="s">
        <v>690</v>
      </c>
      <c r="C68" s="657"/>
      <c r="D68" s="657"/>
      <c r="E68" s="657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</row>
    <row r="69" spans="1:17" ht="18" customHeight="1" x14ac:dyDescent="0.2">
      <c r="A69" s="655"/>
      <c r="B69" s="657" t="s">
        <v>692</v>
      </c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</row>
    <row r="70" spans="1:17" ht="12.75" customHeight="1" x14ac:dyDescent="0.2">
      <c r="A70" s="479"/>
      <c r="B70" s="486"/>
      <c r="C70" s="486"/>
      <c r="D70" s="486"/>
      <c r="E70" s="486"/>
      <c r="F70" s="486"/>
      <c r="G70" s="486"/>
      <c r="H70" s="486"/>
      <c r="I70" s="486"/>
      <c r="J70" s="496"/>
      <c r="K70" s="486"/>
      <c r="L70" s="486"/>
      <c r="M70" s="486"/>
      <c r="N70" s="486"/>
      <c r="O70" s="486"/>
      <c r="P70" s="486"/>
    </row>
    <row r="71" spans="1:17" x14ac:dyDescent="0.2">
      <c r="B71" s="457"/>
      <c r="C71" s="457"/>
      <c r="D71" s="457"/>
      <c r="E71" s="457"/>
      <c r="F71" s="457"/>
      <c r="G71" s="457"/>
      <c r="H71" s="457"/>
      <c r="I71" s="457"/>
      <c r="J71" s="489"/>
      <c r="K71" s="457"/>
      <c r="L71" s="457"/>
      <c r="M71" s="457"/>
      <c r="N71" s="457"/>
      <c r="O71" s="457"/>
      <c r="P71" s="458" t="s">
        <v>141</v>
      </c>
    </row>
    <row r="72" spans="1:17" x14ac:dyDescent="0.2">
      <c r="B72" s="457"/>
      <c r="C72" s="457"/>
      <c r="D72" s="457"/>
      <c r="E72" s="457"/>
      <c r="F72" s="457"/>
      <c r="G72" s="457"/>
      <c r="H72" s="457"/>
      <c r="I72" s="457"/>
      <c r="J72" s="489"/>
      <c r="K72" s="457"/>
      <c r="L72" s="457"/>
      <c r="M72" s="457"/>
      <c r="N72" s="457"/>
      <c r="O72" s="457"/>
      <c r="P72" s="451" t="s">
        <v>619</v>
      </c>
    </row>
    <row r="73" spans="1:17" x14ac:dyDescent="0.2">
      <c r="A73" s="459"/>
      <c r="B73" s="459"/>
      <c r="C73" s="459"/>
      <c r="D73" s="459"/>
      <c r="E73" s="459"/>
      <c r="F73" s="459"/>
      <c r="G73" s="459"/>
      <c r="H73" s="459"/>
      <c r="I73" s="459"/>
      <c r="J73" s="490"/>
      <c r="K73" s="459"/>
      <c r="L73" s="459"/>
      <c r="M73" s="459"/>
      <c r="N73" s="459"/>
      <c r="O73" s="459"/>
      <c r="P73" s="458" t="s">
        <v>64</v>
      </c>
    </row>
    <row r="74" spans="1:17" ht="18" x14ac:dyDescent="0.25">
      <c r="A74" s="679" t="s">
        <v>683</v>
      </c>
      <c r="B74" s="679"/>
      <c r="C74" s="679"/>
      <c r="D74" s="679"/>
      <c r="E74" s="679"/>
      <c r="F74" s="679"/>
      <c r="G74" s="679"/>
      <c r="H74" s="679"/>
      <c r="I74" s="679"/>
      <c r="J74" s="679"/>
      <c r="K74" s="679"/>
      <c r="L74" s="679"/>
      <c r="M74" s="679"/>
      <c r="N74" s="679"/>
      <c r="O74" s="679"/>
      <c r="P74" s="679"/>
    </row>
    <row r="75" spans="1:17" ht="18.75" x14ac:dyDescent="0.3">
      <c r="A75" s="679" t="s">
        <v>684</v>
      </c>
      <c r="B75" s="679"/>
      <c r="C75" s="679"/>
      <c r="D75" s="679"/>
      <c r="E75" s="679"/>
      <c r="F75" s="679"/>
      <c r="G75" s="679"/>
      <c r="H75" s="679"/>
      <c r="I75" s="679"/>
      <c r="J75" s="679"/>
      <c r="K75" s="679"/>
      <c r="L75" s="679"/>
      <c r="M75" s="679"/>
      <c r="N75" s="679"/>
      <c r="O75" s="679"/>
      <c r="P75" s="679"/>
    </row>
    <row r="76" spans="1:17" ht="12" customHeight="1" x14ac:dyDescent="0.25">
      <c r="A76" s="460"/>
      <c r="B76" s="461"/>
      <c r="C76" s="461"/>
      <c r="D76" s="461"/>
      <c r="E76" s="461"/>
      <c r="F76" s="461"/>
      <c r="G76" s="461"/>
      <c r="H76" s="462"/>
      <c r="I76" s="463" t="s">
        <v>11</v>
      </c>
      <c r="K76" s="462"/>
      <c r="L76" s="462"/>
      <c r="M76" s="462"/>
      <c r="N76" s="462"/>
      <c r="O76" s="461"/>
      <c r="P76" s="461"/>
    </row>
    <row r="77" spans="1:17" ht="8.25" customHeight="1" x14ac:dyDescent="0.2">
      <c r="B77" s="464"/>
      <c r="C77" s="464"/>
      <c r="D77" s="464"/>
      <c r="E77" s="464"/>
      <c r="F77" s="464"/>
      <c r="G77" s="464"/>
      <c r="H77" s="464"/>
      <c r="I77" s="464"/>
      <c r="J77" s="492"/>
      <c r="K77" s="464"/>
      <c r="L77" s="464"/>
      <c r="M77" s="464"/>
      <c r="N77" s="464"/>
      <c r="O77" s="464"/>
      <c r="P77" s="464"/>
    </row>
    <row r="78" spans="1:17" ht="14.25" customHeight="1" x14ac:dyDescent="0.25">
      <c r="A78" s="681" t="s">
        <v>449</v>
      </c>
      <c r="B78" s="681"/>
      <c r="C78" s="681"/>
      <c r="D78" s="681"/>
      <c r="E78" s="681"/>
      <c r="F78" s="681"/>
      <c r="G78" s="681"/>
      <c r="H78" s="681"/>
      <c r="I78" s="681"/>
      <c r="J78" s="681"/>
      <c r="K78" s="681"/>
      <c r="L78" s="681"/>
      <c r="M78" s="681"/>
      <c r="N78" s="681"/>
      <c r="O78" s="681"/>
      <c r="P78" s="681"/>
    </row>
    <row r="79" spans="1:17" ht="34.5" customHeight="1" thickBot="1" x14ac:dyDescent="0.25">
      <c r="A79" s="665" t="s">
        <v>66</v>
      </c>
      <c r="B79" s="667" t="s">
        <v>67</v>
      </c>
      <c r="C79" s="667"/>
      <c r="D79" s="667"/>
      <c r="E79" s="668" t="s">
        <v>90</v>
      </c>
      <c r="F79" s="668"/>
      <c r="G79" s="669" t="s">
        <v>68</v>
      </c>
      <c r="H79" s="669"/>
      <c r="I79" s="669"/>
      <c r="J79" s="669"/>
      <c r="K79" s="669"/>
      <c r="L79" s="669"/>
      <c r="M79" s="668" t="s">
        <v>89</v>
      </c>
      <c r="N79" s="668"/>
      <c r="O79" s="668" t="s">
        <v>69</v>
      </c>
      <c r="P79" s="670"/>
      <c r="Q79" s="465"/>
    </row>
    <row r="80" spans="1:17" ht="13.5" thickBot="1" x14ac:dyDescent="0.25">
      <c r="A80" s="665"/>
      <c r="B80" s="667"/>
      <c r="C80" s="667"/>
      <c r="D80" s="667"/>
      <c r="E80" s="671" t="s">
        <v>70</v>
      </c>
      <c r="F80" s="671" t="s">
        <v>685</v>
      </c>
      <c r="G80" s="671" t="s">
        <v>70</v>
      </c>
      <c r="H80" s="671" t="s">
        <v>685</v>
      </c>
      <c r="I80" s="672" t="s">
        <v>71</v>
      </c>
      <c r="J80" s="672"/>
      <c r="K80" s="672"/>
      <c r="L80" s="672"/>
      <c r="M80" s="671" t="s">
        <v>70</v>
      </c>
      <c r="N80" s="673" t="s">
        <v>685</v>
      </c>
      <c r="O80" s="671" t="s">
        <v>70</v>
      </c>
      <c r="P80" s="674" t="s">
        <v>685</v>
      </c>
      <c r="Q80" s="465"/>
    </row>
    <row r="81" spans="1:17" ht="13.5" thickBot="1" x14ac:dyDescent="0.25">
      <c r="A81" s="665"/>
      <c r="B81" s="667"/>
      <c r="C81" s="667"/>
      <c r="D81" s="667"/>
      <c r="E81" s="671"/>
      <c r="F81" s="671"/>
      <c r="G81" s="671"/>
      <c r="H81" s="671"/>
      <c r="I81" s="676" t="s">
        <v>72</v>
      </c>
      <c r="J81" s="674" t="s">
        <v>73</v>
      </c>
      <c r="K81" s="674"/>
      <c r="L81" s="674"/>
      <c r="M81" s="671"/>
      <c r="N81" s="673"/>
      <c r="O81" s="671"/>
      <c r="P81" s="675"/>
      <c r="Q81" s="465"/>
    </row>
    <row r="82" spans="1:17" ht="53.25" customHeight="1" thickBot="1" x14ac:dyDescent="0.25">
      <c r="A82" s="665"/>
      <c r="B82" s="667"/>
      <c r="C82" s="667"/>
      <c r="D82" s="667"/>
      <c r="E82" s="671"/>
      <c r="F82" s="671"/>
      <c r="G82" s="671"/>
      <c r="H82" s="671"/>
      <c r="I82" s="676"/>
      <c r="J82" s="493" t="s">
        <v>395</v>
      </c>
      <c r="K82" s="466" t="s">
        <v>74</v>
      </c>
      <c r="L82" s="467" t="s">
        <v>75</v>
      </c>
      <c r="M82" s="671"/>
      <c r="N82" s="673"/>
      <c r="O82" s="671"/>
      <c r="P82" s="674"/>
      <c r="Q82" s="465"/>
    </row>
    <row r="83" spans="1:17" x14ac:dyDescent="0.2">
      <c r="A83" s="666"/>
      <c r="B83" s="667">
        <v>1</v>
      </c>
      <c r="C83" s="667"/>
      <c r="D83" s="667"/>
      <c r="E83" s="468">
        <v>2</v>
      </c>
      <c r="F83" s="468">
        <v>3</v>
      </c>
      <c r="G83" s="468">
        <v>4</v>
      </c>
      <c r="H83" s="468">
        <v>5</v>
      </c>
      <c r="I83" s="468">
        <v>6</v>
      </c>
      <c r="J83" s="494">
        <v>7</v>
      </c>
      <c r="K83" s="468">
        <v>8</v>
      </c>
      <c r="L83" s="468">
        <v>9</v>
      </c>
      <c r="M83" s="468">
        <v>10</v>
      </c>
      <c r="N83" s="468">
        <v>11</v>
      </c>
      <c r="O83" s="468">
        <v>12</v>
      </c>
      <c r="P83" s="469">
        <v>13</v>
      </c>
      <c r="Q83" s="465"/>
    </row>
    <row r="84" spans="1:17" ht="15.75" customHeight="1" thickBot="1" x14ac:dyDescent="0.25">
      <c r="A84" s="470">
        <v>1</v>
      </c>
      <c r="B84" s="686" t="s">
        <v>76</v>
      </c>
      <c r="C84" s="688" t="s">
        <v>77</v>
      </c>
      <c r="D84" s="471" t="s">
        <v>78</v>
      </c>
      <c r="E84" s="472" t="s">
        <v>137</v>
      </c>
      <c r="F84" s="472" t="s">
        <v>137</v>
      </c>
      <c r="G84" s="472" t="s">
        <v>137</v>
      </c>
      <c r="H84" s="472" t="s">
        <v>137</v>
      </c>
      <c r="I84" s="472" t="s">
        <v>137</v>
      </c>
      <c r="J84" s="495" t="s">
        <v>137</v>
      </c>
      <c r="K84" s="472" t="s">
        <v>137</v>
      </c>
      <c r="L84" s="472" t="s">
        <v>137</v>
      </c>
      <c r="M84" s="472" t="s">
        <v>137</v>
      </c>
      <c r="N84" s="472" t="s">
        <v>137</v>
      </c>
      <c r="O84" s="472" t="s">
        <v>137</v>
      </c>
      <c r="P84" s="472" t="s">
        <v>137</v>
      </c>
      <c r="Q84" s="465"/>
    </row>
    <row r="85" spans="1:17" ht="15.75" customHeight="1" thickBot="1" x14ac:dyDescent="0.25">
      <c r="A85" s="473">
        <v>2</v>
      </c>
      <c r="B85" s="687"/>
      <c r="C85" s="689"/>
      <c r="D85" s="474" t="s">
        <v>79</v>
      </c>
      <c r="E85" s="472" t="s">
        <v>137</v>
      </c>
      <c r="F85" s="472" t="s">
        <v>137</v>
      </c>
      <c r="G85" s="472" t="s">
        <v>137</v>
      </c>
      <c r="H85" s="472" t="s">
        <v>137</v>
      </c>
      <c r="I85" s="472" t="s">
        <v>137</v>
      </c>
      <c r="J85" s="495" t="s">
        <v>137</v>
      </c>
      <c r="K85" s="472" t="s">
        <v>137</v>
      </c>
      <c r="L85" s="472" t="s">
        <v>137</v>
      </c>
      <c r="M85" s="472" t="s">
        <v>137</v>
      </c>
      <c r="N85" s="472" t="s">
        <v>137</v>
      </c>
      <c r="O85" s="472" t="s">
        <v>137</v>
      </c>
      <c r="P85" s="472" t="s">
        <v>137</v>
      </c>
      <c r="Q85" s="465"/>
    </row>
    <row r="86" spans="1:17" ht="15.75" customHeight="1" thickBot="1" x14ac:dyDescent="0.25">
      <c r="A86" s="473">
        <v>3</v>
      </c>
      <c r="B86" s="687"/>
      <c r="C86" s="690" t="s">
        <v>80</v>
      </c>
      <c r="D86" s="475" t="s">
        <v>78</v>
      </c>
      <c r="E86" s="472" t="s">
        <v>137</v>
      </c>
      <c r="F86" s="472" t="s">
        <v>137</v>
      </c>
      <c r="G86" s="472" t="s">
        <v>137</v>
      </c>
      <c r="H86" s="472" t="s">
        <v>137</v>
      </c>
      <c r="I86" s="472" t="s">
        <v>137</v>
      </c>
      <c r="J86" s="495" t="s">
        <v>137</v>
      </c>
      <c r="K86" s="472" t="s">
        <v>137</v>
      </c>
      <c r="L86" s="472" t="s">
        <v>137</v>
      </c>
      <c r="M86" s="472" t="s">
        <v>137</v>
      </c>
      <c r="N86" s="472" t="s">
        <v>137</v>
      </c>
      <c r="O86" s="472" t="s">
        <v>137</v>
      </c>
      <c r="P86" s="472" t="s">
        <v>137</v>
      </c>
      <c r="Q86" s="465"/>
    </row>
    <row r="87" spans="1:17" ht="15.75" customHeight="1" x14ac:dyDescent="0.2">
      <c r="A87" s="473">
        <v>4</v>
      </c>
      <c r="B87" s="687"/>
      <c r="C87" s="690"/>
      <c r="D87" s="475" t="s">
        <v>79</v>
      </c>
      <c r="E87" s="472" t="s">
        <v>137</v>
      </c>
      <c r="F87" s="472" t="s">
        <v>137</v>
      </c>
      <c r="G87" s="472" t="s">
        <v>137</v>
      </c>
      <c r="H87" s="472" t="s">
        <v>137</v>
      </c>
      <c r="I87" s="472" t="s">
        <v>137</v>
      </c>
      <c r="J87" s="495" t="s">
        <v>137</v>
      </c>
      <c r="K87" s="472" t="s">
        <v>137</v>
      </c>
      <c r="L87" s="472" t="s">
        <v>137</v>
      </c>
      <c r="M87" s="472" t="s">
        <v>137</v>
      </c>
      <c r="N87" s="472" t="s">
        <v>137</v>
      </c>
      <c r="O87" s="472" t="s">
        <v>137</v>
      </c>
      <c r="P87" s="472" t="s">
        <v>137</v>
      </c>
      <c r="Q87" s="465"/>
    </row>
    <row r="88" spans="1:17" ht="15.75" customHeight="1" x14ac:dyDescent="0.2">
      <c r="A88" s="473">
        <v>5</v>
      </c>
      <c r="B88" s="691" t="s">
        <v>81</v>
      </c>
      <c r="C88" s="484" t="s">
        <v>77</v>
      </c>
      <c r="D88" s="476" t="s">
        <v>79</v>
      </c>
      <c r="E88" s="472" t="s">
        <v>137</v>
      </c>
      <c r="F88" s="472" t="s">
        <v>137</v>
      </c>
      <c r="G88" s="472" t="s">
        <v>137</v>
      </c>
      <c r="H88" s="472" t="s">
        <v>137</v>
      </c>
      <c r="I88" s="472" t="s">
        <v>137</v>
      </c>
      <c r="J88" s="495" t="s">
        <v>137</v>
      </c>
      <c r="K88" s="472" t="s">
        <v>137</v>
      </c>
      <c r="L88" s="472" t="s">
        <v>137</v>
      </c>
      <c r="M88" s="472" t="s">
        <v>137</v>
      </c>
      <c r="N88" s="472" t="s">
        <v>137</v>
      </c>
      <c r="O88" s="472" t="s">
        <v>137</v>
      </c>
      <c r="P88" s="472" t="s">
        <v>137</v>
      </c>
      <c r="Q88" s="465"/>
    </row>
    <row r="89" spans="1:17" ht="15.75" customHeight="1" x14ac:dyDescent="0.2">
      <c r="A89" s="473">
        <v>6</v>
      </c>
      <c r="B89" s="691"/>
      <c r="C89" s="484" t="s">
        <v>80</v>
      </c>
      <c r="D89" s="476" t="s">
        <v>79</v>
      </c>
      <c r="E89" s="472" t="s">
        <v>137</v>
      </c>
      <c r="F89" s="472" t="s">
        <v>137</v>
      </c>
      <c r="G89" s="472" t="s">
        <v>137</v>
      </c>
      <c r="H89" s="472" t="s">
        <v>137</v>
      </c>
      <c r="I89" s="472" t="s">
        <v>137</v>
      </c>
      <c r="J89" s="495" t="s">
        <v>137</v>
      </c>
      <c r="K89" s="472" t="s">
        <v>137</v>
      </c>
      <c r="L89" s="472" t="s">
        <v>137</v>
      </c>
      <c r="M89" s="472" t="s">
        <v>137</v>
      </c>
      <c r="N89" s="472" t="s">
        <v>137</v>
      </c>
      <c r="O89" s="472">
        <v>1</v>
      </c>
      <c r="P89" s="472">
        <v>50</v>
      </c>
      <c r="Q89" s="465"/>
    </row>
    <row r="90" spans="1:17" ht="15.75" customHeight="1" x14ac:dyDescent="0.2">
      <c r="A90" s="477">
        <v>7</v>
      </c>
      <c r="B90" s="692" t="s">
        <v>82</v>
      </c>
      <c r="C90" s="485" t="s">
        <v>77</v>
      </c>
      <c r="D90" s="476" t="s">
        <v>79</v>
      </c>
      <c r="E90" s="472" t="s">
        <v>137</v>
      </c>
      <c r="F90" s="472" t="s">
        <v>137</v>
      </c>
      <c r="G90" s="472" t="s">
        <v>137</v>
      </c>
      <c r="H90" s="472" t="s">
        <v>137</v>
      </c>
      <c r="I90" s="472" t="s">
        <v>137</v>
      </c>
      <c r="J90" s="495" t="s">
        <v>137</v>
      </c>
      <c r="K90" s="472" t="s">
        <v>137</v>
      </c>
      <c r="L90" s="472" t="s">
        <v>137</v>
      </c>
      <c r="M90" s="472" t="s">
        <v>137</v>
      </c>
      <c r="N90" s="472" t="s">
        <v>137</v>
      </c>
      <c r="O90" s="472" t="s">
        <v>137</v>
      </c>
      <c r="P90" s="472" t="s">
        <v>137</v>
      </c>
      <c r="Q90" s="465"/>
    </row>
    <row r="91" spans="1:17" ht="15.75" customHeight="1" x14ac:dyDescent="0.2">
      <c r="A91" s="477">
        <v>8</v>
      </c>
      <c r="B91" s="692"/>
      <c r="C91" s="485" t="s">
        <v>80</v>
      </c>
      <c r="D91" s="476" t="s">
        <v>79</v>
      </c>
      <c r="E91" s="472" t="s">
        <v>137</v>
      </c>
      <c r="F91" s="472" t="s">
        <v>137</v>
      </c>
      <c r="G91" s="472" t="s">
        <v>137</v>
      </c>
      <c r="H91" s="472" t="s">
        <v>137</v>
      </c>
      <c r="I91" s="472" t="s">
        <v>137</v>
      </c>
      <c r="J91" s="495" t="s">
        <v>137</v>
      </c>
      <c r="K91" s="472" t="s">
        <v>137</v>
      </c>
      <c r="L91" s="472" t="s">
        <v>137</v>
      </c>
      <c r="M91" s="472" t="s">
        <v>137</v>
      </c>
      <c r="N91" s="472" t="s">
        <v>137</v>
      </c>
      <c r="O91" s="472" t="s">
        <v>137</v>
      </c>
      <c r="P91" s="472" t="s">
        <v>137</v>
      </c>
      <c r="Q91" s="465"/>
    </row>
    <row r="92" spans="1:17" ht="29.25" customHeight="1" x14ac:dyDescent="0.2">
      <c r="A92" s="478">
        <v>9</v>
      </c>
      <c r="B92" s="692" t="s">
        <v>140</v>
      </c>
      <c r="C92" s="682" t="s">
        <v>682</v>
      </c>
      <c r="D92" s="683"/>
      <c r="E92" s="472" t="s">
        <v>137</v>
      </c>
      <c r="F92" s="472" t="s">
        <v>137</v>
      </c>
      <c r="G92" s="472" t="s">
        <v>137</v>
      </c>
      <c r="H92" s="472" t="s">
        <v>137</v>
      </c>
      <c r="I92" s="472" t="s">
        <v>137</v>
      </c>
      <c r="J92" s="495" t="s">
        <v>137</v>
      </c>
      <c r="K92" s="472" t="s">
        <v>137</v>
      </c>
      <c r="L92" s="472" t="s">
        <v>137</v>
      </c>
      <c r="M92" s="472" t="s">
        <v>137</v>
      </c>
      <c r="N92" s="472" t="s">
        <v>137</v>
      </c>
      <c r="O92" s="472" t="s">
        <v>137</v>
      </c>
      <c r="P92" s="472" t="s">
        <v>137</v>
      </c>
      <c r="Q92" s="465"/>
    </row>
    <row r="93" spans="1:17" ht="16.5" customHeight="1" x14ac:dyDescent="0.2">
      <c r="A93" s="477">
        <v>10</v>
      </c>
      <c r="B93" s="692"/>
      <c r="C93" s="684" t="s">
        <v>83</v>
      </c>
      <c r="D93" s="685"/>
      <c r="E93" s="472" t="s">
        <v>137</v>
      </c>
      <c r="F93" s="472" t="s">
        <v>137</v>
      </c>
      <c r="G93" s="472" t="s">
        <v>137</v>
      </c>
      <c r="H93" s="472" t="s">
        <v>137</v>
      </c>
      <c r="I93" s="472" t="s">
        <v>137</v>
      </c>
      <c r="J93" s="495" t="s">
        <v>137</v>
      </c>
      <c r="K93" s="472" t="s">
        <v>137</v>
      </c>
      <c r="L93" s="472" t="s">
        <v>137</v>
      </c>
      <c r="M93" s="472" t="s">
        <v>137</v>
      </c>
      <c r="N93" s="472" t="s">
        <v>137</v>
      </c>
      <c r="O93" s="472" t="s">
        <v>137</v>
      </c>
      <c r="P93" s="472" t="s">
        <v>137</v>
      </c>
      <c r="Q93" s="465"/>
    </row>
    <row r="94" spans="1:17" ht="25.5" customHeight="1" x14ac:dyDescent="0.2">
      <c r="A94" s="477">
        <v>11</v>
      </c>
      <c r="B94" s="692"/>
      <c r="C94" s="684" t="s">
        <v>84</v>
      </c>
      <c r="D94" s="685"/>
      <c r="E94" s="472" t="s">
        <v>137</v>
      </c>
      <c r="F94" s="472" t="s">
        <v>137</v>
      </c>
      <c r="G94" s="472" t="s">
        <v>137</v>
      </c>
      <c r="H94" s="472" t="s">
        <v>137</v>
      </c>
      <c r="I94" s="472" t="s">
        <v>137</v>
      </c>
      <c r="J94" s="495" t="s">
        <v>137</v>
      </c>
      <c r="K94" s="472" t="s">
        <v>137</v>
      </c>
      <c r="L94" s="472" t="s">
        <v>137</v>
      </c>
      <c r="M94" s="472" t="s">
        <v>137</v>
      </c>
      <c r="N94" s="472" t="s">
        <v>137</v>
      </c>
      <c r="O94" s="472" t="s">
        <v>137</v>
      </c>
      <c r="P94" s="472" t="s">
        <v>137</v>
      </c>
      <c r="Q94" s="465"/>
    </row>
    <row r="95" spans="1:17" ht="18" customHeight="1" x14ac:dyDescent="0.2">
      <c r="A95" s="477">
        <v>12</v>
      </c>
      <c r="B95" s="692"/>
      <c r="C95" s="684" t="s">
        <v>85</v>
      </c>
      <c r="D95" s="685"/>
      <c r="E95" s="472" t="s">
        <v>137</v>
      </c>
      <c r="F95" s="472" t="s">
        <v>137</v>
      </c>
      <c r="G95" s="472" t="s">
        <v>137</v>
      </c>
      <c r="H95" s="472" t="s">
        <v>137</v>
      </c>
      <c r="I95" s="472" t="s">
        <v>137</v>
      </c>
      <c r="J95" s="495" t="s">
        <v>137</v>
      </c>
      <c r="K95" s="472" t="s">
        <v>137</v>
      </c>
      <c r="L95" s="472" t="s">
        <v>137</v>
      </c>
      <c r="M95" s="472" t="s">
        <v>137</v>
      </c>
      <c r="N95" s="472" t="s">
        <v>137</v>
      </c>
      <c r="O95" s="472" t="s">
        <v>137</v>
      </c>
      <c r="P95" s="472" t="s">
        <v>137</v>
      </c>
      <c r="Q95" s="465"/>
    </row>
    <row r="96" spans="1:17" ht="26.25" customHeight="1" x14ac:dyDescent="0.2">
      <c r="A96" s="477">
        <v>13</v>
      </c>
      <c r="B96" s="692"/>
      <c r="C96" s="684" t="s">
        <v>86</v>
      </c>
      <c r="D96" s="685"/>
      <c r="E96" s="472" t="s">
        <v>137</v>
      </c>
      <c r="F96" s="472" t="s">
        <v>137</v>
      </c>
      <c r="G96" s="472" t="s">
        <v>137</v>
      </c>
      <c r="H96" s="472" t="s">
        <v>137</v>
      </c>
      <c r="I96" s="472" t="s">
        <v>137</v>
      </c>
      <c r="J96" s="495" t="s">
        <v>137</v>
      </c>
      <c r="K96" s="472" t="s">
        <v>137</v>
      </c>
      <c r="L96" s="472" t="s">
        <v>137</v>
      </c>
      <c r="M96" s="472" t="s">
        <v>137</v>
      </c>
      <c r="N96" s="472" t="s">
        <v>137</v>
      </c>
      <c r="O96" s="472" t="s">
        <v>137</v>
      </c>
      <c r="P96" s="472" t="s">
        <v>137</v>
      </c>
      <c r="Q96" s="465"/>
    </row>
    <row r="97" spans="1:17" ht="29.25" customHeight="1" x14ac:dyDescent="0.2">
      <c r="A97" s="477">
        <v>14</v>
      </c>
      <c r="B97" s="691"/>
      <c r="C97" s="677" t="s">
        <v>87</v>
      </c>
      <c r="D97" s="678"/>
      <c r="E97" s="472" t="s">
        <v>137</v>
      </c>
      <c r="F97" s="472" t="s">
        <v>137</v>
      </c>
      <c r="G97" s="472" t="s">
        <v>137</v>
      </c>
      <c r="H97" s="472" t="s">
        <v>137</v>
      </c>
      <c r="I97" s="472" t="s">
        <v>137</v>
      </c>
      <c r="J97" s="495" t="s">
        <v>137</v>
      </c>
      <c r="K97" s="472" t="s">
        <v>137</v>
      </c>
      <c r="L97" s="472" t="s">
        <v>137</v>
      </c>
      <c r="M97" s="472" t="s">
        <v>137</v>
      </c>
      <c r="N97" s="472" t="s">
        <v>137</v>
      </c>
      <c r="O97" s="472" t="s">
        <v>137</v>
      </c>
      <c r="P97" s="472" t="s">
        <v>137</v>
      </c>
      <c r="Q97" s="465"/>
    </row>
    <row r="98" spans="1:17" ht="16.5" customHeight="1" x14ac:dyDescent="0.2">
      <c r="A98" s="477">
        <v>15</v>
      </c>
      <c r="B98" s="658" t="s">
        <v>687</v>
      </c>
      <c r="C98" s="658"/>
      <c r="D98" s="658"/>
      <c r="E98" s="472" t="s">
        <v>137</v>
      </c>
      <c r="F98" s="472" t="s">
        <v>137</v>
      </c>
      <c r="G98" s="472" t="s">
        <v>698</v>
      </c>
      <c r="H98" s="472" t="s">
        <v>698</v>
      </c>
      <c r="I98" s="472" t="s">
        <v>698</v>
      </c>
      <c r="J98" s="495" t="s">
        <v>698</v>
      </c>
      <c r="K98" s="472" t="s">
        <v>698</v>
      </c>
      <c r="L98" s="472" t="s">
        <v>698</v>
      </c>
      <c r="M98" s="472" t="s">
        <v>137</v>
      </c>
      <c r="N98" s="472" t="s">
        <v>137</v>
      </c>
      <c r="O98" s="472" t="s">
        <v>137</v>
      </c>
      <c r="P98" s="472" t="s">
        <v>137</v>
      </c>
      <c r="Q98" s="465"/>
    </row>
    <row r="99" spans="1:17" ht="36" customHeight="1" x14ac:dyDescent="0.2">
      <c r="A99" s="477" t="s">
        <v>688</v>
      </c>
      <c r="B99" s="658" t="s">
        <v>686</v>
      </c>
      <c r="C99" s="658"/>
      <c r="D99" s="658"/>
      <c r="E99" s="472" t="s">
        <v>137</v>
      </c>
      <c r="F99" s="472" t="s">
        <v>137</v>
      </c>
      <c r="G99" s="472" t="s">
        <v>698</v>
      </c>
      <c r="H99" s="472" t="s">
        <v>698</v>
      </c>
      <c r="I99" s="472" t="s">
        <v>698</v>
      </c>
      <c r="J99" s="495" t="s">
        <v>698</v>
      </c>
      <c r="K99" s="472" t="s">
        <v>698</v>
      </c>
      <c r="L99" s="472" t="s">
        <v>698</v>
      </c>
      <c r="M99" s="472" t="s">
        <v>137</v>
      </c>
      <c r="N99" s="472" t="s">
        <v>137</v>
      </c>
      <c r="O99" s="472" t="s">
        <v>137</v>
      </c>
      <c r="P99" s="472" t="s">
        <v>137</v>
      </c>
      <c r="Q99" s="465"/>
    </row>
    <row r="100" spans="1:17" ht="17.25" customHeight="1" x14ac:dyDescent="0.2">
      <c r="A100" s="487">
        <v>16</v>
      </c>
      <c r="B100" s="659" t="s">
        <v>88</v>
      </c>
      <c r="C100" s="659"/>
      <c r="D100" s="660"/>
      <c r="E100" s="488">
        <f t="shared" ref="E100:O100" si="2">SUM(E84:E98)</f>
        <v>0</v>
      </c>
      <c r="F100" s="488">
        <f t="shared" si="2"/>
        <v>0</v>
      </c>
      <c r="G100" s="488">
        <f t="shared" si="2"/>
        <v>0</v>
      </c>
      <c r="H100" s="488">
        <f t="shared" si="2"/>
        <v>0</v>
      </c>
      <c r="I100" s="488">
        <f t="shared" si="2"/>
        <v>0</v>
      </c>
      <c r="J100" s="488">
        <f t="shared" si="2"/>
        <v>0</v>
      </c>
      <c r="K100" s="488">
        <f t="shared" si="2"/>
        <v>0</v>
      </c>
      <c r="L100" s="488">
        <f t="shared" si="2"/>
        <v>0</v>
      </c>
      <c r="M100" s="488">
        <f t="shared" si="2"/>
        <v>0</v>
      </c>
      <c r="N100" s="488">
        <f t="shared" si="2"/>
        <v>0</v>
      </c>
      <c r="O100" s="488">
        <f t="shared" si="2"/>
        <v>1</v>
      </c>
      <c r="P100" s="488">
        <f>SUM(P84:P98)</f>
        <v>50</v>
      </c>
      <c r="Q100" s="465"/>
    </row>
    <row r="101" spans="1:17" ht="38.25" customHeight="1" x14ac:dyDescent="0.2">
      <c r="A101" s="655">
        <v>17</v>
      </c>
      <c r="B101" s="656" t="s">
        <v>689</v>
      </c>
      <c r="C101" s="656"/>
      <c r="D101" s="656"/>
      <c r="E101" s="656"/>
      <c r="F101" s="656"/>
      <c r="G101" s="656"/>
      <c r="H101" s="656"/>
      <c r="I101" s="656"/>
      <c r="J101" s="656"/>
      <c r="K101" s="656"/>
      <c r="L101" s="656"/>
      <c r="M101" s="656"/>
      <c r="N101" s="656"/>
      <c r="O101" s="656"/>
      <c r="P101" s="656"/>
      <c r="Q101" s="482"/>
    </row>
    <row r="102" spans="1:17" ht="21" customHeight="1" x14ac:dyDescent="0.2">
      <c r="A102" s="655"/>
      <c r="B102" s="657" t="s">
        <v>691</v>
      </c>
      <c r="C102" s="657"/>
      <c r="D102" s="657"/>
      <c r="E102" s="657" t="s">
        <v>693</v>
      </c>
      <c r="F102" s="657"/>
      <c r="G102" s="657" t="s">
        <v>694</v>
      </c>
      <c r="H102" s="657"/>
      <c r="I102" s="657"/>
      <c r="J102" s="657" t="s">
        <v>695</v>
      </c>
      <c r="K102" s="657"/>
      <c r="L102" s="657"/>
      <c r="M102" s="657" t="s">
        <v>696</v>
      </c>
      <c r="N102" s="657"/>
      <c r="O102" s="657" t="s">
        <v>697</v>
      </c>
      <c r="P102" s="657"/>
      <c r="Q102" s="482"/>
    </row>
    <row r="103" spans="1:17" ht="15" customHeight="1" x14ac:dyDescent="0.2">
      <c r="A103" s="655"/>
      <c r="B103" s="657" t="s">
        <v>690</v>
      </c>
      <c r="C103" s="657"/>
      <c r="D103" s="657"/>
      <c r="E103" s="661" t="s">
        <v>137</v>
      </c>
      <c r="F103" s="662"/>
      <c r="G103" s="661" t="s">
        <v>137</v>
      </c>
      <c r="H103" s="663"/>
      <c r="I103" s="662"/>
      <c r="J103" s="661" t="s">
        <v>137</v>
      </c>
      <c r="K103" s="663"/>
      <c r="L103" s="662"/>
      <c r="M103" s="661" t="s">
        <v>137</v>
      </c>
      <c r="N103" s="662"/>
      <c r="O103" s="661" t="s">
        <v>137</v>
      </c>
      <c r="P103" s="662"/>
    </row>
    <row r="104" spans="1:17" ht="16.5" customHeight="1" x14ac:dyDescent="0.2">
      <c r="A104" s="655"/>
      <c r="B104" s="657" t="s">
        <v>692</v>
      </c>
      <c r="C104" s="657"/>
      <c r="D104" s="657"/>
      <c r="E104" s="657" t="s">
        <v>137</v>
      </c>
      <c r="F104" s="657"/>
      <c r="G104" s="657" t="s">
        <v>137</v>
      </c>
      <c r="H104" s="657"/>
      <c r="I104" s="657"/>
      <c r="J104" s="657" t="s">
        <v>137</v>
      </c>
      <c r="K104" s="657"/>
      <c r="L104" s="657"/>
      <c r="M104" s="657" t="s">
        <v>137</v>
      </c>
      <c r="N104" s="657"/>
      <c r="O104" s="657" t="s">
        <v>137</v>
      </c>
      <c r="P104" s="657"/>
    </row>
    <row r="105" spans="1:17" ht="8.25" customHeight="1" x14ac:dyDescent="0.2">
      <c r="A105" s="479"/>
      <c r="B105" s="480"/>
      <c r="C105" s="480"/>
      <c r="D105" s="480"/>
      <c r="E105" s="481"/>
      <c r="F105" s="481"/>
      <c r="G105" s="481"/>
      <c r="H105" s="481"/>
      <c r="I105" s="481"/>
      <c r="J105" s="497"/>
      <c r="K105" s="481"/>
      <c r="L105" s="481"/>
      <c r="M105" s="481"/>
      <c r="N105" s="481"/>
      <c r="O105" s="481"/>
      <c r="P105" s="481"/>
      <c r="Q105" s="482"/>
    </row>
    <row r="106" spans="1:17" x14ac:dyDescent="0.2">
      <c r="B106" s="457"/>
      <c r="C106" s="457"/>
      <c r="D106" s="457"/>
      <c r="E106" s="457"/>
      <c r="F106" s="457"/>
      <c r="G106" s="457"/>
      <c r="H106" s="457"/>
      <c r="I106" s="457"/>
      <c r="J106" s="489"/>
      <c r="K106" s="457"/>
      <c r="L106" s="457"/>
      <c r="M106" s="457"/>
      <c r="N106" s="457"/>
      <c r="O106" s="457"/>
      <c r="P106" s="458" t="s">
        <v>141</v>
      </c>
    </row>
    <row r="107" spans="1:17" x14ac:dyDescent="0.2">
      <c r="B107" s="457"/>
      <c r="C107" s="457"/>
      <c r="D107" s="457"/>
      <c r="E107" s="457"/>
      <c r="F107" s="457"/>
      <c r="G107" s="457"/>
      <c r="H107" s="457"/>
      <c r="I107" s="457"/>
      <c r="J107" s="489"/>
      <c r="K107" s="457"/>
      <c r="L107" s="457"/>
      <c r="M107" s="457"/>
      <c r="N107" s="457"/>
      <c r="O107" s="457"/>
      <c r="P107" s="451" t="s">
        <v>619</v>
      </c>
    </row>
    <row r="108" spans="1:17" x14ac:dyDescent="0.2">
      <c r="A108" s="459"/>
      <c r="B108" s="459"/>
      <c r="C108" s="459"/>
      <c r="D108" s="459"/>
      <c r="E108" s="459"/>
      <c r="F108" s="459"/>
      <c r="G108" s="459"/>
      <c r="H108" s="459"/>
      <c r="I108" s="459"/>
      <c r="J108" s="490"/>
      <c r="K108" s="459"/>
      <c r="L108" s="459"/>
      <c r="M108" s="459"/>
      <c r="N108" s="459"/>
      <c r="O108" s="459"/>
      <c r="P108" s="458" t="s">
        <v>64</v>
      </c>
    </row>
    <row r="109" spans="1:17" ht="35.25" customHeight="1" x14ac:dyDescent="0.25">
      <c r="A109" s="679" t="s">
        <v>700</v>
      </c>
      <c r="B109" s="679"/>
      <c r="C109" s="679"/>
      <c r="D109" s="679"/>
      <c r="E109" s="679"/>
      <c r="F109" s="679"/>
      <c r="G109" s="679"/>
      <c r="H109" s="679"/>
      <c r="I109" s="679"/>
      <c r="J109" s="679"/>
      <c r="K109" s="679"/>
      <c r="L109" s="679"/>
      <c r="M109" s="679"/>
      <c r="N109" s="679"/>
      <c r="O109" s="679"/>
      <c r="P109" s="679"/>
    </row>
    <row r="110" spans="1:17" ht="16.5" customHeight="1" x14ac:dyDescent="0.2">
      <c r="A110" s="680" t="s">
        <v>699</v>
      </c>
      <c r="B110" s="680"/>
      <c r="C110" s="680"/>
      <c r="D110" s="680"/>
      <c r="E110" s="680"/>
      <c r="F110" s="680"/>
      <c r="G110" s="680"/>
      <c r="H110" s="680"/>
      <c r="I110" s="680"/>
      <c r="J110" s="680"/>
      <c r="K110" s="680"/>
      <c r="L110" s="680"/>
      <c r="M110" s="680"/>
      <c r="N110" s="680"/>
      <c r="O110" s="680"/>
      <c r="P110" s="680"/>
    </row>
    <row r="111" spans="1:17" ht="12" customHeight="1" x14ac:dyDescent="0.2">
      <c r="A111" s="664" t="s">
        <v>11</v>
      </c>
      <c r="B111" s="664"/>
      <c r="C111" s="664"/>
      <c r="D111" s="664"/>
      <c r="E111" s="664"/>
      <c r="F111" s="664"/>
      <c r="G111" s="664"/>
      <c r="H111" s="664"/>
      <c r="I111" s="664"/>
      <c r="J111" s="664"/>
      <c r="K111" s="664"/>
      <c r="L111" s="664"/>
      <c r="M111" s="664"/>
      <c r="N111" s="664"/>
      <c r="O111" s="664"/>
      <c r="P111" s="664"/>
    </row>
    <row r="112" spans="1:17" ht="14.25" customHeight="1" x14ac:dyDescent="0.25">
      <c r="A112" s="681" t="s">
        <v>530</v>
      </c>
      <c r="B112" s="681"/>
      <c r="C112" s="681"/>
      <c r="D112" s="681"/>
      <c r="E112" s="681"/>
      <c r="F112" s="681"/>
      <c r="G112" s="681"/>
      <c r="H112" s="681"/>
      <c r="I112" s="681"/>
      <c r="J112" s="681"/>
      <c r="K112" s="681"/>
      <c r="L112" s="681"/>
      <c r="M112" s="681"/>
      <c r="N112" s="681"/>
      <c r="O112" s="681"/>
      <c r="P112" s="681"/>
    </row>
    <row r="113" spans="1:17" ht="34.5" customHeight="1" thickBot="1" x14ac:dyDescent="0.25">
      <c r="A113" s="665" t="s">
        <v>66</v>
      </c>
      <c r="B113" s="667" t="s">
        <v>67</v>
      </c>
      <c r="C113" s="667"/>
      <c r="D113" s="667"/>
      <c r="E113" s="668" t="s">
        <v>90</v>
      </c>
      <c r="F113" s="668"/>
      <c r="G113" s="669" t="s">
        <v>68</v>
      </c>
      <c r="H113" s="669"/>
      <c r="I113" s="669"/>
      <c r="J113" s="669"/>
      <c r="K113" s="669"/>
      <c r="L113" s="669"/>
      <c r="M113" s="668" t="s">
        <v>89</v>
      </c>
      <c r="N113" s="668"/>
      <c r="O113" s="668" t="s">
        <v>69</v>
      </c>
      <c r="P113" s="670"/>
      <c r="Q113" s="465"/>
    </row>
    <row r="114" spans="1:17" ht="13.5" thickBot="1" x14ac:dyDescent="0.25">
      <c r="A114" s="665"/>
      <c r="B114" s="667"/>
      <c r="C114" s="667"/>
      <c r="D114" s="667"/>
      <c r="E114" s="671" t="s">
        <v>70</v>
      </c>
      <c r="F114" s="671" t="s">
        <v>685</v>
      </c>
      <c r="G114" s="671" t="s">
        <v>70</v>
      </c>
      <c r="H114" s="671" t="s">
        <v>685</v>
      </c>
      <c r="I114" s="672" t="s">
        <v>71</v>
      </c>
      <c r="J114" s="672"/>
      <c r="K114" s="672"/>
      <c r="L114" s="672"/>
      <c r="M114" s="671" t="s">
        <v>70</v>
      </c>
      <c r="N114" s="673" t="s">
        <v>685</v>
      </c>
      <c r="O114" s="671" t="s">
        <v>70</v>
      </c>
      <c r="P114" s="674" t="s">
        <v>685</v>
      </c>
      <c r="Q114" s="465"/>
    </row>
    <row r="115" spans="1:17" ht="13.5" thickBot="1" x14ac:dyDescent="0.25">
      <c r="A115" s="665"/>
      <c r="B115" s="667"/>
      <c r="C115" s="667"/>
      <c r="D115" s="667"/>
      <c r="E115" s="671"/>
      <c r="F115" s="671"/>
      <c r="G115" s="671"/>
      <c r="H115" s="671"/>
      <c r="I115" s="676" t="s">
        <v>72</v>
      </c>
      <c r="J115" s="674" t="s">
        <v>73</v>
      </c>
      <c r="K115" s="674"/>
      <c r="L115" s="674"/>
      <c r="M115" s="671"/>
      <c r="N115" s="673"/>
      <c r="O115" s="671"/>
      <c r="P115" s="675"/>
      <c r="Q115" s="465"/>
    </row>
    <row r="116" spans="1:17" ht="57.75" customHeight="1" thickBot="1" x14ac:dyDescent="0.25">
      <c r="A116" s="665"/>
      <c r="B116" s="667"/>
      <c r="C116" s="667"/>
      <c r="D116" s="667"/>
      <c r="E116" s="671"/>
      <c r="F116" s="671"/>
      <c r="G116" s="671"/>
      <c r="H116" s="671"/>
      <c r="I116" s="676"/>
      <c r="J116" s="493" t="s">
        <v>395</v>
      </c>
      <c r="K116" s="466" t="s">
        <v>74</v>
      </c>
      <c r="L116" s="467" t="s">
        <v>75</v>
      </c>
      <c r="M116" s="671"/>
      <c r="N116" s="673"/>
      <c r="O116" s="671"/>
      <c r="P116" s="674"/>
      <c r="Q116" s="465"/>
    </row>
    <row r="117" spans="1:17" x14ac:dyDescent="0.2">
      <c r="A117" s="666"/>
      <c r="B117" s="667">
        <v>1</v>
      </c>
      <c r="C117" s="667"/>
      <c r="D117" s="667"/>
      <c r="E117" s="468">
        <v>2</v>
      </c>
      <c r="F117" s="468">
        <v>3</v>
      </c>
      <c r="G117" s="468">
        <v>4</v>
      </c>
      <c r="H117" s="468">
        <v>5</v>
      </c>
      <c r="I117" s="468">
        <v>6</v>
      </c>
      <c r="J117" s="494">
        <v>7</v>
      </c>
      <c r="K117" s="468">
        <v>8</v>
      </c>
      <c r="L117" s="468">
        <v>9</v>
      </c>
      <c r="M117" s="468">
        <v>10</v>
      </c>
      <c r="N117" s="468">
        <v>11</v>
      </c>
      <c r="O117" s="468">
        <v>12</v>
      </c>
      <c r="P117" s="469">
        <v>13</v>
      </c>
      <c r="Q117" s="465"/>
    </row>
    <row r="118" spans="1:17" ht="17.25" customHeight="1" thickBot="1" x14ac:dyDescent="0.25">
      <c r="A118" s="470">
        <v>1</v>
      </c>
      <c r="B118" s="686" t="s">
        <v>76</v>
      </c>
      <c r="C118" s="688" t="s">
        <v>77</v>
      </c>
      <c r="D118" s="471" t="s">
        <v>78</v>
      </c>
      <c r="E118" s="472" t="s">
        <v>137</v>
      </c>
      <c r="F118" s="472" t="s">
        <v>137</v>
      </c>
      <c r="G118" s="472" t="s">
        <v>137</v>
      </c>
      <c r="H118" s="472" t="s">
        <v>137</v>
      </c>
      <c r="I118" s="472" t="s">
        <v>137</v>
      </c>
      <c r="J118" s="495" t="s">
        <v>137</v>
      </c>
      <c r="K118" s="472" t="s">
        <v>137</v>
      </c>
      <c r="L118" s="472" t="s">
        <v>137</v>
      </c>
      <c r="M118" s="472" t="s">
        <v>137</v>
      </c>
      <c r="N118" s="472" t="s">
        <v>137</v>
      </c>
      <c r="O118" s="472" t="s">
        <v>137</v>
      </c>
      <c r="P118" s="472" t="s">
        <v>137</v>
      </c>
      <c r="Q118" s="465"/>
    </row>
    <row r="119" spans="1:17" ht="17.25" customHeight="1" thickBot="1" x14ac:dyDescent="0.25">
      <c r="A119" s="473">
        <v>2</v>
      </c>
      <c r="B119" s="687"/>
      <c r="C119" s="689"/>
      <c r="D119" s="474" t="s">
        <v>79</v>
      </c>
      <c r="E119" s="472" t="s">
        <v>137</v>
      </c>
      <c r="F119" s="472" t="s">
        <v>137</v>
      </c>
      <c r="G119" s="472" t="s">
        <v>137</v>
      </c>
      <c r="H119" s="472" t="s">
        <v>137</v>
      </c>
      <c r="I119" s="472" t="s">
        <v>137</v>
      </c>
      <c r="J119" s="495" t="s">
        <v>137</v>
      </c>
      <c r="K119" s="472" t="s">
        <v>137</v>
      </c>
      <c r="L119" s="472" t="s">
        <v>137</v>
      </c>
      <c r="M119" s="472" t="s">
        <v>137</v>
      </c>
      <c r="N119" s="472" t="s">
        <v>137</v>
      </c>
      <c r="O119" s="472" t="s">
        <v>137</v>
      </c>
      <c r="P119" s="472" t="s">
        <v>137</v>
      </c>
      <c r="Q119" s="465"/>
    </row>
    <row r="120" spans="1:17" ht="17.25" customHeight="1" thickBot="1" x14ac:dyDescent="0.25">
      <c r="A120" s="473">
        <v>3</v>
      </c>
      <c r="B120" s="687"/>
      <c r="C120" s="690" t="s">
        <v>80</v>
      </c>
      <c r="D120" s="475" t="s">
        <v>78</v>
      </c>
      <c r="E120" s="472" t="s">
        <v>137</v>
      </c>
      <c r="F120" s="472" t="s">
        <v>137</v>
      </c>
      <c r="G120" s="472" t="s">
        <v>137</v>
      </c>
      <c r="H120" s="472" t="s">
        <v>137</v>
      </c>
      <c r="I120" s="472" t="s">
        <v>137</v>
      </c>
      <c r="J120" s="495" t="s">
        <v>137</v>
      </c>
      <c r="K120" s="472" t="s">
        <v>137</v>
      </c>
      <c r="L120" s="472" t="s">
        <v>137</v>
      </c>
      <c r="M120" s="472" t="s">
        <v>137</v>
      </c>
      <c r="N120" s="472" t="s">
        <v>137</v>
      </c>
      <c r="O120" s="472" t="s">
        <v>137</v>
      </c>
      <c r="P120" s="472" t="s">
        <v>137</v>
      </c>
      <c r="Q120" s="465"/>
    </row>
    <row r="121" spans="1:17" ht="17.25" customHeight="1" x14ac:dyDescent="0.2">
      <c r="A121" s="473">
        <v>4</v>
      </c>
      <c r="B121" s="687"/>
      <c r="C121" s="690"/>
      <c r="D121" s="475" t="s">
        <v>79</v>
      </c>
      <c r="E121" s="472" t="s">
        <v>137</v>
      </c>
      <c r="F121" s="472" t="s">
        <v>137</v>
      </c>
      <c r="G121" s="472" t="s">
        <v>137</v>
      </c>
      <c r="H121" s="472" t="s">
        <v>137</v>
      </c>
      <c r="I121" s="472" t="s">
        <v>137</v>
      </c>
      <c r="J121" s="495" t="s">
        <v>137</v>
      </c>
      <c r="K121" s="472" t="s">
        <v>137</v>
      </c>
      <c r="L121" s="472" t="s">
        <v>137</v>
      </c>
      <c r="M121" s="472" t="s">
        <v>137</v>
      </c>
      <c r="N121" s="472" t="s">
        <v>137</v>
      </c>
      <c r="O121" s="472" t="s">
        <v>137</v>
      </c>
      <c r="P121" s="472" t="s">
        <v>137</v>
      </c>
      <c r="Q121" s="465"/>
    </row>
    <row r="122" spans="1:17" ht="17.25" customHeight="1" x14ac:dyDescent="0.2">
      <c r="A122" s="473">
        <v>5</v>
      </c>
      <c r="B122" s="691" t="s">
        <v>81</v>
      </c>
      <c r="C122" s="484" t="s">
        <v>77</v>
      </c>
      <c r="D122" s="476" t="s">
        <v>79</v>
      </c>
      <c r="E122" s="472" t="s">
        <v>137</v>
      </c>
      <c r="F122" s="472" t="s">
        <v>137</v>
      </c>
      <c r="G122" s="472" t="s">
        <v>137</v>
      </c>
      <c r="H122" s="472" t="s">
        <v>137</v>
      </c>
      <c r="I122" s="472" t="s">
        <v>137</v>
      </c>
      <c r="J122" s="495" t="s">
        <v>137</v>
      </c>
      <c r="K122" s="472" t="s">
        <v>137</v>
      </c>
      <c r="L122" s="472" t="s">
        <v>137</v>
      </c>
      <c r="M122" s="472" t="s">
        <v>137</v>
      </c>
      <c r="N122" s="472" t="s">
        <v>137</v>
      </c>
      <c r="O122" s="472" t="s">
        <v>137</v>
      </c>
      <c r="P122" s="472" t="s">
        <v>137</v>
      </c>
      <c r="Q122" s="465"/>
    </row>
    <row r="123" spans="1:17" ht="17.25" customHeight="1" x14ac:dyDescent="0.2">
      <c r="A123" s="473">
        <v>6</v>
      </c>
      <c r="B123" s="691"/>
      <c r="C123" s="484" t="s">
        <v>80</v>
      </c>
      <c r="D123" s="476" t="s">
        <v>79</v>
      </c>
      <c r="E123" s="472" t="s">
        <v>137</v>
      </c>
      <c r="F123" s="472" t="s">
        <v>137</v>
      </c>
      <c r="G123" s="472" t="s">
        <v>137</v>
      </c>
      <c r="H123" s="472" t="s">
        <v>137</v>
      </c>
      <c r="I123" s="472" t="s">
        <v>137</v>
      </c>
      <c r="J123" s="495" t="s">
        <v>137</v>
      </c>
      <c r="K123" s="472" t="s">
        <v>137</v>
      </c>
      <c r="L123" s="472" t="s">
        <v>137</v>
      </c>
      <c r="M123" s="472" t="s">
        <v>137</v>
      </c>
      <c r="N123" s="472" t="s">
        <v>137</v>
      </c>
      <c r="O123" s="472" t="s">
        <v>137</v>
      </c>
      <c r="P123" s="472" t="s">
        <v>137</v>
      </c>
      <c r="Q123" s="465"/>
    </row>
    <row r="124" spans="1:17" ht="17.25" customHeight="1" x14ac:dyDescent="0.2">
      <c r="A124" s="477">
        <v>7</v>
      </c>
      <c r="B124" s="692" t="s">
        <v>82</v>
      </c>
      <c r="C124" s="485" t="s">
        <v>77</v>
      </c>
      <c r="D124" s="476" t="s">
        <v>79</v>
      </c>
      <c r="E124" s="472" t="s">
        <v>137</v>
      </c>
      <c r="F124" s="472" t="s">
        <v>137</v>
      </c>
      <c r="G124" s="472" t="s">
        <v>137</v>
      </c>
      <c r="H124" s="472" t="s">
        <v>137</v>
      </c>
      <c r="I124" s="472" t="s">
        <v>137</v>
      </c>
      <c r="J124" s="495" t="s">
        <v>137</v>
      </c>
      <c r="K124" s="472" t="s">
        <v>137</v>
      </c>
      <c r="L124" s="472" t="s">
        <v>137</v>
      </c>
      <c r="M124" s="472" t="s">
        <v>137</v>
      </c>
      <c r="N124" s="472" t="s">
        <v>137</v>
      </c>
      <c r="O124" s="472" t="s">
        <v>137</v>
      </c>
      <c r="P124" s="472" t="s">
        <v>137</v>
      </c>
      <c r="Q124" s="465"/>
    </row>
    <row r="125" spans="1:17" ht="17.25" customHeight="1" x14ac:dyDescent="0.2">
      <c r="A125" s="477">
        <v>8</v>
      </c>
      <c r="B125" s="692"/>
      <c r="C125" s="485" t="s">
        <v>80</v>
      </c>
      <c r="D125" s="476" t="s">
        <v>79</v>
      </c>
      <c r="E125" s="472" t="s">
        <v>137</v>
      </c>
      <c r="F125" s="472" t="s">
        <v>137</v>
      </c>
      <c r="G125" s="472" t="s">
        <v>137</v>
      </c>
      <c r="H125" s="472" t="s">
        <v>137</v>
      </c>
      <c r="I125" s="472" t="s">
        <v>137</v>
      </c>
      <c r="J125" s="495" t="s">
        <v>137</v>
      </c>
      <c r="K125" s="472" t="s">
        <v>137</v>
      </c>
      <c r="L125" s="472" t="s">
        <v>137</v>
      </c>
      <c r="M125" s="472" t="s">
        <v>137</v>
      </c>
      <c r="N125" s="472" t="s">
        <v>137</v>
      </c>
      <c r="O125" s="472" t="s">
        <v>137</v>
      </c>
      <c r="P125" s="472" t="s">
        <v>137</v>
      </c>
      <c r="Q125" s="465"/>
    </row>
    <row r="126" spans="1:17" ht="19.5" customHeight="1" x14ac:dyDescent="0.2">
      <c r="A126" s="478">
        <v>9</v>
      </c>
      <c r="B126" s="692" t="s">
        <v>140</v>
      </c>
      <c r="C126" s="682" t="s">
        <v>682</v>
      </c>
      <c r="D126" s="683"/>
      <c r="E126" s="472" t="s">
        <v>137</v>
      </c>
      <c r="F126" s="472" t="s">
        <v>137</v>
      </c>
      <c r="G126" s="472" t="s">
        <v>137</v>
      </c>
      <c r="H126" s="472" t="s">
        <v>137</v>
      </c>
      <c r="I126" s="472" t="s">
        <v>137</v>
      </c>
      <c r="J126" s="495" t="s">
        <v>137</v>
      </c>
      <c r="K126" s="472" t="s">
        <v>137</v>
      </c>
      <c r="L126" s="472" t="s">
        <v>137</v>
      </c>
      <c r="M126" s="472" t="s">
        <v>137</v>
      </c>
      <c r="N126" s="472" t="s">
        <v>137</v>
      </c>
      <c r="O126" s="472" t="s">
        <v>137</v>
      </c>
      <c r="P126" s="472" t="s">
        <v>137</v>
      </c>
      <c r="Q126" s="465"/>
    </row>
    <row r="127" spans="1:17" ht="17.25" customHeight="1" x14ac:dyDescent="0.2">
      <c r="A127" s="477">
        <v>10</v>
      </c>
      <c r="B127" s="692"/>
      <c r="C127" s="684" t="s">
        <v>83</v>
      </c>
      <c r="D127" s="685"/>
      <c r="E127" s="472" t="s">
        <v>137</v>
      </c>
      <c r="F127" s="472" t="s">
        <v>137</v>
      </c>
      <c r="G127" s="472" t="s">
        <v>137</v>
      </c>
      <c r="H127" s="472" t="s">
        <v>137</v>
      </c>
      <c r="I127" s="472" t="s">
        <v>137</v>
      </c>
      <c r="J127" s="495" t="s">
        <v>137</v>
      </c>
      <c r="K127" s="472" t="s">
        <v>137</v>
      </c>
      <c r="L127" s="472" t="s">
        <v>137</v>
      </c>
      <c r="M127" s="472" t="s">
        <v>137</v>
      </c>
      <c r="N127" s="472" t="s">
        <v>137</v>
      </c>
      <c r="O127" s="472" t="s">
        <v>137</v>
      </c>
      <c r="P127" s="472" t="s">
        <v>137</v>
      </c>
      <c r="Q127" s="465"/>
    </row>
    <row r="128" spans="1:17" ht="23.25" customHeight="1" x14ac:dyDescent="0.2">
      <c r="A128" s="477">
        <v>11</v>
      </c>
      <c r="B128" s="692"/>
      <c r="C128" s="684" t="s">
        <v>84</v>
      </c>
      <c r="D128" s="685"/>
      <c r="E128" s="472" t="s">
        <v>137</v>
      </c>
      <c r="F128" s="472" t="s">
        <v>137</v>
      </c>
      <c r="G128" s="472" t="s">
        <v>137</v>
      </c>
      <c r="H128" s="472" t="s">
        <v>137</v>
      </c>
      <c r="I128" s="472" t="s">
        <v>137</v>
      </c>
      <c r="J128" s="495" t="s">
        <v>137</v>
      </c>
      <c r="K128" s="472" t="s">
        <v>137</v>
      </c>
      <c r="L128" s="472" t="s">
        <v>137</v>
      </c>
      <c r="M128" s="472" t="s">
        <v>137</v>
      </c>
      <c r="N128" s="472" t="s">
        <v>137</v>
      </c>
      <c r="O128" s="472" t="s">
        <v>137</v>
      </c>
      <c r="P128" s="472" t="s">
        <v>137</v>
      </c>
      <c r="Q128" s="465"/>
    </row>
    <row r="129" spans="1:17" ht="17.25" customHeight="1" x14ac:dyDescent="0.2">
      <c r="A129" s="477">
        <v>12</v>
      </c>
      <c r="B129" s="692"/>
      <c r="C129" s="684" t="s">
        <v>85</v>
      </c>
      <c r="D129" s="685"/>
      <c r="E129" s="472" t="s">
        <v>137</v>
      </c>
      <c r="F129" s="472" t="s">
        <v>137</v>
      </c>
      <c r="G129" s="472" t="s">
        <v>137</v>
      </c>
      <c r="H129" s="472" t="s">
        <v>137</v>
      </c>
      <c r="I129" s="472" t="s">
        <v>137</v>
      </c>
      <c r="J129" s="495" t="s">
        <v>137</v>
      </c>
      <c r="K129" s="472" t="s">
        <v>137</v>
      </c>
      <c r="L129" s="472" t="s">
        <v>137</v>
      </c>
      <c r="M129" s="472" t="s">
        <v>137</v>
      </c>
      <c r="N129" s="472" t="s">
        <v>137</v>
      </c>
      <c r="O129" s="472" t="s">
        <v>137</v>
      </c>
      <c r="P129" s="472" t="s">
        <v>137</v>
      </c>
      <c r="Q129" s="465"/>
    </row>
    <row r="130" spans="1:17" ht="26.25" customHeight="1" x14ac:dyDescent="0.2">
      <c r="A130" s="477">
        <v>13</v>
      </c>
      <c r="B130" s="692"/>
      <c r="C130" s="684" t="s">
        <v>86</v>
      </c>
      <c r="D130" s="685"/>
      <c r="E130" s="472" t="s">
        <v>137</v>
      </c>
      <c r="F130" s="472" t="s">
        <v>137</v>
      </c>
      <c r="G130" s="472" t="s">
        <v>137</v>
      </c>
      <c r="H130" s="472" t="s">
        <v>137</v>
      </c>
      <c r="I130" s="472" t="s">
        <v>137</v>
      </c>
      <c r="J130" s="495" t="s">
        <v>137</v>
      </c>
      <c r="K130" s="472" t="s">
        <v>137</v>
      </c>
      <c r="L130" s="472" t="s">
        <v>137</v>
      </c>
      <c r="M130" s="472" t="s">
        <v>137</v>
      </c>
      <c r="N130" s="472" t="s">
        <v>137</v>
      </c>
      <c r="O130" s="472" t="s">
        <v>137</v>
      </c>
      <c r="P130" s="472" t="s">
        <v>137</v>
      </c>
      <c r="Q130" s="465"/>
    </row>
    <row r="131" spans="1:17" ht="29.25" customHeight="1" x14ac:dyDescent="0.2">
      <c r="A131" s="477">
        <v>14</v>
      </c>
      <c r="B131" s="691"/>
      <c r="C131" s="677" t="s">
        <v>87</v>
      </c>
      <c r="D131" s="678"/>
      <c r="E131" s="472" t="s">
        <v>137</v>
      </c>
      <c r="F131" s="472" t="s">
        <v>137</v>
      </c>
      <c r="G131" s="472" t="s">
        <v>137</v>
      </c>
      <c r="H131" s="472" t="s">
        <v>137</v>
      </c>
      <c r="I131" s="472" t="s">
        <v>137</v>
      </c>
      <c r="J131" s="495" t="s">
        <v>137</v>
      </c>
      <c r="K131" s="472" t="s">
        <v>137</v>
      </c>
      <c r="L131" s="472" t="s">
        <v>137</v>
      </c>
      <c r="M131" s="472" t="s">
        <v>137</v>
      </c>
      <c r="N131" s="472" t="s">
        <v>137</v>
      </c>
      <c r="O131" s="472" t="s">
        <v>137</v>
      </c>
      <c r="P131" s="472" t="s">
        <v>137</v>
      </c>
      <c r="Q131" s="465"/>
    </row>
    <row r="132" spans="1:17" ht="17.25" customHeight="1" x14ac:dyDescent="0.2">
      <c r="A132" s="477">
        <v>15</v>
      </c>
      <c r="B132" s="658" t="s">
        <v>687</v>
      </c>
      <c r="C132" s="658"/>
      <c r="D132" s="658"/>
      <c r="E132" s="472" t="s">
        <v>137</v>
      </c>
      <c r="F132" s="472" t="s">
        <v>137</v>
      </c>
      <c r="G132" s="472" t="s">
        <v>698</v>
      </c>
      <c r="H132" s="472" t="s">
        <v>698</v>
      </c>
      <c r="I132" s="472" t="s">
        <v>698</v>
      </c>
      <c r="J132" s="495" t="s">
        <v>698</v>
      </c>
      <c r="K132" s="472" t="s">
        <v>698</v>
      </c>
      <c r="L132" s="472" t="s">
        <v>698</v>
      </c>
      <c r="M132" s="472" t="s">
        <v>137</v>
      </c>
      <c r="N132" s="472" t="s">
        <v>137</v>
      </c>
      <c r="O132" s="472" t="s">
        <v>137</v>
      </c>
      <c r="P132" s="472" t="s">
        <v>137</v>
      </c>
      <c r="Q132" s="465"/>
    </row>
    <row r="133" spans="1:17" ht="38.25" customHeight="1" x14ac:dyDescent="0.2">
      <c r="A133" s="477" t="s">
        <v>688</v>
      </c>
      <c r="B133" s="658" t="s">
        <v>686</v>
      </c>
      <c r="C133" s="658"/>
      <c r="D133" s="658"/>
      <c r="E133" s="472" t="s">
        <v>137</v>
      </c>
      <c r="F133" s="472" t="s">
        <v>137</v>
      </c>
      <c r="G133" s="472" t="s">
        <v>698</v>
      </c>
      <c r="H133" s="472" t="s">
        <v>698</v>
      </c>
      <c r="I133" s="472" t="s">
        <v>698</v>
      </c>
      <c r="J133" s="495" t="s">
        <v>698</v>
      </c>
      <c r="K133" s="472" t="s">
        <v>698</v>
      </c>
      <c r="L133" s="472" t="s">
        <v>698</v>
      </c>
      <c r="M133" s="472" t="s">
        <v>137</v>
      </c>
      <c r="N133" s="472" t="s">
        <v>137</v>
      </c>
      <c r="O133" s="472" t="s">
        <v>137</v>
      </c>
      <c r="P133" s="472" t="s">
        <v>137</v>
      </c>
      <c r="Q133" s="465"/>
    </row>
    <row r="134" spans="1:17" ht="17.25" customHeight="1" x14ac:dyDescent="0.2">
      <c r="A134" s="487">
        <v>16</v>
      </c>
      <c r="B134" s="659" t="s">
        <v>88</v>
      </c>
      <c r="C134" s="659"/>
      <c r="D134" s="660"/>
      <c r="E134" s="488">
        <f t="shared" ref="E134:O134" si="3">SUM(E118:E132)</f>
        <v>0</v>
      </c>
      <c r="F134" s="488">
        <f t="shared" si="3"/>
        <v>0</v>
      </c>
      <c r="G134" s="488">
        <f t="shared" si="3"/>
        <v>0</v>
      </c>
      <c r="H134" s="488">
        <f t="shared" si="3"/>
        <v>0</v>
      </c>
      <c r="I134" s="488">
        <f t="shared" si="3"/>
        <v>0</v>
      </c>
      <c r="J134" s="488">
        <f t="shared" si="3"/>
        <v>0</v>
      </c>
      <c r="K134" s="488">
        <f t="shared" si="3"/>
        <v>0</v>
      </c>
      <c r="L134" s="488">
        <f t="shared" si="3"/>
        <v>0</v>
      </c>
      <c r="M134" s="488">
        <f t="shared" si="3"/>
        <v>0</v>
      </c>
      <c r="N134" s="488">
        <f t="shared" si="3"/>
        <v>0</v>
      </c>
      <c r="O134" s="488">
        <f t="shared" si="3"/>
        <v>0</v>
      </c>
      <c r="P134" s="488">
        <f>SUM(P118:P132)</f>
        <v>0</v>
      </c>
      <c r="Q134" s="465"/>
    </row>
    <row r="135" spans="1:17" ht="38.25" customHeight="1" x14ac:dyDescent="0.2">
      <c r="A135" s="655">
        <v>17</v>
      </c>
      <c r="B135" s="658" t="s">
        <v>689</v>
      </c>
      <c r="C135" s="658"/>
      <c r="D135" s="658"/>
      <c r="E135" s="658"/>
      <c r="F135" s="658"/>
      <c r="G135" s="658"/>
      <c r="H135" s="658"/>
      <c r="I135" s="658"/>
      <c r="J135" s="658"/>
      <c r="K135" s="658"/>
      <c r="L135" s="658"/>
      <c r="M135" s="658"/>
      <c r="N135" s="658"/>
      <c r="O135" s="658"/>
      <c r="P135" s="658"/>
      <c r="Q135" s="482"/>
    </row>
    <row r="136" spans="1:17" ht="17.25" customHeight="1" x14ac:dyDescent="0.2">
      <c r="A136" s="655"/>
      <c r="B136" s="657" t="s">
        <v>691</v>
      </c>
      <c r="C136" s="657"/>
      <c r="D136" s="657"/>
      <c r="E136" s="657" t="s">
        <v>693</v>
      </c>
      <c r="F136" s="657"/>
      <c r="G136" s="657" t="s">
        <v>694</v>
      </c>
      <c r="H136" s="657"/>
      <c r="I136" s="657"/>
      <c r="J136" s="657" t="s">
        <v>695</v>
      </c>
      <c r="K136" s="657"/>
      <c r="L136" s="657"/>
      <c r="M136" s="657" t="s">
        <v>696</v>
      </c>
      <c r="N136" s="657"/>
      <c r="O136" s="657" t="s">
        <v>697</v>
      </c>
      <c r="P136" s="657"/>
      <c r="Q136" s="482"/>
    </row>
    <row r="137" spans="1:17" ht="14.25" customHeight="1" x14ac:dyDescent="0.2">
      <c r="A137" s="655"/>
      <c r="B137" s="657" t="s">
        <v>690</v>
      </c>
      <c r="C137" s="657"/>
      <c r="D137" s="657"/>
      <c r="E137" s="657"/>
      <c r="F137" s="657"/>
      <c r="G137" s="657"/>
      <c r="H137" s="657"/>
      <c r="I137" s="657"/>
      <c r="J137" s="657"/>
      <c r="K137" s="657"/>
      <c r="L137" s="657"/>
      <c r="M137" s="657"/>
      <c r="N137" s="657"/>
      <c r="O137" s="657"/>
      <c r="P137" s="657"/>
    </row>
    <row r="138" spans="1:17" ht="14.25" customHeight="1" x14ac:dyDescent="0.2">
      <c r="A138" s="655"/>
      <c r="B138" s="657" t="s">
        <v>692</v>
      </c>
      <c r="C138" s="657"/>
      <c r="D138" s="657"/>
      <c r="E138" s="657"/>
      <c r="F138" s="657"/>
      <c r="G138" s="657"/>
      <c r="H138" s="657"/>
      <c r="I138" s="657"/>
      <c r="J138" s="657"/>
      <c r="K138" s="657"/>
      <c r="L138" s="657"/>
      <c r="M138" s="657"/>
      <c r="N138" s="657"/>
      <c r="O138" s="657"/>
      <c r="P138" s="657"/>
    </row>
    <row r="139" spans="1:17" ht="4.5" customHeight="1" x14ac:dyDescent="0.2">
      <c r="A139" s="479"/>
      <c r="B139" s="486"/>
      <c r="C139" s="486"/>
      <c r="D139" s="486"/>
      <c r="E139" s="486"/>
      <c r="F139" s="486"/>
      <c r="G139" s="486"/>
      <c r="H139" s="486"/>
      <c r="I139" s="486"/>
      <c r="J139" s="496"/>
      <c r="K139" s="486"/>
      <c r="L139" s="486"/>
      <c r="M139" s="486"/>
      <c r="N139" s="486"/>
      <c r="O139" s="486"/>
      <c r="P139" s="486"/>
    </row>
    <row r="140" spans="1:17" x14ac:dyDescent="0.2">
      <c r="B140" s="457"/>
      <c r="C140" s="457"/>
      <c r="D140" s="457"/>
      <c r="E140" s="457"/>
      <c r="F140" s="457"/>
      <c r="G140" s="457"/>
      <c r="H140" s="457"/>
      <c r="I140" s="457"/>
      <c r="J140" s="489"/>
      <c r="K140" s="457"/>
      <c r="L140" s="457"/>
      <c r="M140" s="457"/>
      <c r="N140" s="457"/>
      <c r="O140" s="457"/>
      <c r="P140" s="458" t="s">
        <v>141</v>
      </c>
    </row>
    <row r="141" spans="1:17" x14ac:dyDescent="0.2">
      <c r="B141" s="457"/>
      <c r="C141" s="457"/>
      <c r="D141" s="457"/>
      <c r="E141" s="457"/>
      <c r="F141" s="457"/>
      <c r="G141" s="457"/>
      <c r="H141" s="457"/>
      <c r="I141" s="457"/>
      <c r="J141" s="489"/>
      <c r="K141" s="457"/>
      <c r="L141" s="457"/>
      <c r="M141" s="457"/>
      <c r="N141" s="457"/>
      <c r="O141" s="457"/>
      <c r="P141" s="451" t="s">
        <v>619</v>
      </c>
    </row>
    <row r="142" spans="1:17" x14ac:dyDescent="0.2">
      <c r="A142" s="459"/>
      <c r="B142" s="459"/>
      <c r="C142" s="459"/>
      <c r="D142" s="459"/>
      <c r="E142" s="459"/>
      <c r="F142" s="459"/>
      <c r="G142" s="459"/>
      <c r="H142" s="459"/>
      <c r="I142" s="459"/>
      <c r="J142" s="490"/>
      <c r="K142" s="459"/>
      <c r="L142" s="459"/>
      <c r="M142" s="459"/>
      <c r="N142" s="459"/>
      <c r="O142" s="459"/>
      <c r="P142" s="458" t="s">
        <v>64</v>
      </c>
    </row>
    <row r="143" spans="1:17" ht="32.25" customHeight="1" x14ac:dyDescent="0.25">
      <c r="A143" s="679" t="s">
        <v>700</v>
      </c>
      <c r="B143" s="679"/>
      <c r="C143" s="679"/>
      <c r="D143" s="679"/>
      <c r="E143" s="679"/>
      <c r="F143" s="679"/>
      <c r="G143" s="679"/>
      <c r="H143" s="679"/>
      <c r="I143" s="679"/>
      <c r="J143" s="679"/>
      <c r="K143" s="679"/>
      <c r="L143" s="679"/>
      <c r="M143" s="679"/>
      <c r="N143" s="679"/>
      <c r="O143" s="679"/>
      <c r="P143" s="679"/>
    </row>
    <row r="144" spans="1:17" ht="21" customHeight="1" x14ac:dyDescent="0.2">
      <c r="A144" s="680" t="s">
        <v>699</v>
      </c>
      <c r="B144" s="680"/>
      <c r="C144" s="680"/>
      <c r="D144" s="680"/>
      <c r="E144" s="680"/>
      <c r="F144" s="680"/>
      <c r="G144" s="680"/>
      <c r="H144" s="680"/>
      <c r="I144" s="680"/>
      <c r="J144" s="680"/>
      <c r="K144" s="680"/>
      <c r="L144" s="680"/>
      <c r="M144" s="680"/>
      <c r="N144" s="680"/>
      <c r="O144" s="680"/>
      <c r="P144" s="680"/>
    </row>
    <row r="145" spans="1:17" ht="8.25" customHeight="1" x14ac:dyDescent="0.2">
      <c r="B145" s="464"/>
      <c r="C145" s="464"/>
      <c r="D145" s="464"/>
      <c r="E145" s="464"/>
      <c r="F145" s="464"/>
      <c r="G145" s="464"/>
      <c r="H145" s="464"/>
      <c r="I145" s="464"/>
      <c r="J145" s="492"/>
      <c r="K145" s="464"/>
      <c r="L145" s="464"/>
      <c r="M145" s="464"/>
      <c r="N145" s="464"/>
      <c r="O145" s="464"/>
      <c r="P145" s="464"/>
    </row>
    <row r="146" spans="1:17" ht="14.25" customHeight="1" x14ac:dyDescent="0.25">
      <c r="A146" s="681" t="s">
        <v>472</v>
      </c>
      <c r="B146" s="681"/>
      <c r="C146" s="681"/>
      <c r="D146" s="681"/>
      <c r="E146" s="681"/>
      <c r="F146" s="681"/>
      <c r="G146" s="681"/>
      <c r="H146" s="681"/>
      <c r="I146" s="681"/>
      <c r="J146" s="681"/>
      <c r="K146" s="681"/>
      <c r="L146" s="681"/>
      <c r="M146" s="681"/>
      <c r="N146" s="681"/>
      <c r="O146" s="681"/>
      <c r="P146" s="681"/>
    </row>
    <row r="147" spans="1:17" ht="34.5" customHeight="1" thickBot="1" x14ac:dyDescent="0.25">
      <c r="A147" s="665" t="s">
        <v>66</v>
      </c>
      <c r="B147" s="667" t="s">
        <v>67</v>
      </c>
      <c r="C147" s="667"/>
      <c r="D147" s="667"/>
      <c r="E147" s="668" t="s">
        <v>90</v>
      </c>
      <c r="F147" s="668"/>
      <c r="G147" s="669" t="s">
        <v>68</v>
      </c>
      <c r="H147" s="669"/>
      <c r="I147" s="669"/>
      <c r="J147" s="669"/>
      <c r="K147" s="669"/>
      <c r="L147" s="669"/>
      <c r="M147" s="668" t="s">
        <v>89</v>
      </c>
      <c r="N147" s="668"/>
      <c r="O147" s="668" t="s">
        <v>69</v>
      </c>
      <c r="P147" s="670"/>
      <c r="Q147" s="465"/>
    </row>
    <row r="148" spans="1:17" ht="13.5" thickBot="1" x14ac:dyDescent="0.25">
      <c r="A148" s="665"/>
      <c r="B148" s="667"/>
      <c r="C148" s="667"/>
      <c r="D148" s="667"/>
      <c r="E148" s="671" t="s">
        <v>70</v>
      </c>
      <c r="F148" s="671" t="s">
        <v>685</v>
      </c>
      <c r="G148" s="671" t="s">
        <v>70</v>
      </c>
      <c r="H148" s="671" t="s">
        <v>685</v>
      </c>
      <c r="I148" s="672" t="s">
        <v>71</v>
      </c>
      <c r="J148" s="672"/>
      <c r="K148" s="672"/>
      <c r="L148" s="672"/>
      <c r="M148" s="671" t="s">
        <v>70</v>
      </c>
      <c r="N148" s="673" t="s">
        <v>685</v>
      </c>
      <c r="O148" s="671" t="s">
        <v>70</v>
      </c>
      <c r="P148" s="674" t="s">
        <v>685</v>
      </c>
      <c r="Q148" s="465"/>
    </row>
    <row r="149" spans="1:17" ht="13.5" thickBot="1" x14ac:dyDescent="0.25">
      <c r="A149" s="665"/>
      <c r="B149" s="667"/>
      <c r="C149" s="667"/>
      <c r="D149" s="667"/>
      <c r="E149" s="671"/>
      <c r="F149" s="671"/>
      <c r="G149" s="671"/>
      <c r="H149" s="671"/>
      <c r="I149" s="676" t="s">
        <v>72</v>
      </c>
      <c r="J149" s="674" t="s">
        <v>73</v>
      </c>
      <c r="K149" s="674"/>
      <c r="L149" s="674"/>
      <c r="M149" s="671"/>
      <c r="N149" s="673"/>
      <c r="O149" s="671"/>
      <c r="P149" s="675"/>
      <c r="Q149" s="465"/>
    </row>
    <row r="150" spans="1:17" ht="53.25" customHeight="1" thickBot="1" x14ac:dyDescent="0.25">
      <c r="A150" s="665"/>
      <c r="B150" s="667"/>
      <c r="C150" s="667"/>
      <c r="D150" s="667"/>
      <c r="E150" s="671"/>
      <c r="F150" s="671"/>
      <c r="G150" s="671"/>
      <c r="H150" s="671"/>
      <c r="I150" s="676"/>
      <c r="J150" s="493" t="s">
        <v>395</v>
      </c>
      <c r="K150" s="466" t="s">
        <v>74</v>
      </c>
      <c r="L150" s="483" t="s">
        <v>75</v>
      </c>
      <c r="M150" s="671"/>
      <c r="N150" s="673"/>
      <c r="O150" s="671"/>
      <c r="P150" s="674"/>
      <c r="Q150" s="465"/>
    </row>
    <row r="151" spans="1:17" x14ac:dyDescent="0.2">
      <c r="A151" s="666"/>
      <c r="B151" s="667">
        <v>1</v>
      </c>
      <c r="C151" s="667"/>
      <c r="D151" s="667"/>
      <c r="E151" s="468">
        <v>2</v>
      </c>
      <c r="F151" s="468">
        <v>3</v>
      </c>
      <c r="G151" s="468">
        <v>4</v>
      </c>
      <c r="H151" s="468">
        <v>5</v>
      </c>
      <c r="I151" s="468">
        <v>6</v>
      </c>
      <c r="J151" s="494">
        <v>7</v>
      </c>
      <c r="K151" s="468">
        <v>8</v>
      </c>
      <c r="L151" s="468">
        <v>9</v>
      </c>
      <c r="M151" s="468">
        <v>10</v>
      </c>
      <c r="N151" s="468">
        <v>11</v>
      </c>
      <c r="O151" s="468">
        <v>12</v>
      </c>
      <c r="P151" s="469">
        <v>13</v>
      </c>
      <c r="Q151" s="465"/>
    </row>
    <row r="152" spans="1:17" ht="19.5" customHeight="1" thickBot="1" x14ac:dyDescent="0.25">
      <c r="A152" s="470">
        <v>1</v>
      </c>
      <c r="B152" s="686" t="s">
        <v>76</v>
      </c>
      <c r="C152" s="688" t="s">
        <v>77</v>
      </c>
      <c r="D152" s="471" t="s">
        <v>78</v>
      </c>
      <c r="E152" s="472" t="s">
        <v>137</v>
      </c>
      <c r="F152" s="472" t="s">
        <v>137</v>
      </c>
      <c r="G152" s="472" t="s">
        <v>137</v>
      </c>
      <c r="H152" s="472" t="s">
        <v>137</v>
      </c>
      <c r="I152" s="472" t="s">
        <v>137</v>
      </c>
      <c r="J152" s="495" t="s">
        <v>137</v>
      </c>
      <c r="K152" s="472" t="s">
        <v>137</v>
      </c>
      <c r="L152" s="472" t="s">
        <v>137</v>
      </c>
      <c r="M152" s="472" t="s">
        <v>137</v>
      </c>
      <c r="N152" s="472" t="s">
        <v>137</v>
      </c>
      <c r="O152" s="472" t="s">
        <v>137</v>
      </c>
      <c r="P152" s="472" t="s">
        <v>137</v>
      </c>
      <c r="Q152" s="465"/>
    </row>
    <row r="153" spans="1:17" ht="19.5" customHeight="1" thickBot="1" x14ac:dyDescent="0.25">
      <c r="A153" s="473">
        <v>2</v>
      </c>
      <c r="B153" s="687"/>
      <c r="C153" s="689"/>
      <c r="D153" s="474" t="s">
        <v>79</v>
      </c>
      <c r="E153" s="472" t="s">
        <v>137</v>
      </c>
      <c r="F153" s="472" t="s">
        <v>137</v>
      </c>
      <c r="G153" s="472" t="s">
        <v>137</v>
      </c>
      <c r="H153" s="472" t="s">
        <v>137</v>
      </c>
      <c r="I153" s="472" t="s">
        <v>137</v>
      </c>
      <c r="J153" s="495" t="s">
        <v>137</v>
      </c>
      <c r="K153" s="472" t="s">
        <v>137</v>
      </c>
      <c r="L153" s="472" t="s">
        <v>137</v>
      </c>
      <c r="M153" s="472" t="s">
        <v>137</v>
      </c>
      <c r="N153" s="472" t="s">
        <v>137</v>
      </c>
      <c r="O153" s="472" t="s">
        <v>137</v>
      </c>
      <c r="P153" s="472" t="s">
        <v>137</v>
      </c>
      <c r="Q153" s="465"/>
    </row>
    <row r="154" spans="1:17" ht="19.5" customHeight="1" thickBot="1" x14ac:dyDescent="0.25">
      <c r="A154" s="473">
        <v>3</v>
      </c>
      <c r="B154" s="687"/>
      <c r="C154" s="690" t="s">
        <v>80</v>
      </c>
      <c r="D154" s="475" t="s">
        <v>78</v>
      </c>
      <c r="E154" s="472" t="s">
        <v>137</v>
      </c>
      <c r="F154" s="472" t="s">
        <v>137</v>
      </c>
      <c r="G154" s="472" t="s">
        <v>137</v>
      </c>
      <c r="H154" s="472" t="s">
        <v>137</v>
      </c>
      <c r="I154" s="472" t="s">
        <v>137</v>
      </c>
      <c r="J154" s="495" t="s">
        <v>137</v>
      </c>
      <c r="K154" s="472" t="s">
        <v>137</v>
      </c>
      <c r="L154" s="472" t="s">
        <v>137</v>
      </c>
      <c r="M154" s="472" t="s">
        <v>137</v>
      </c>
      <c r="N154" s="472" t="s">
        <v>137</v>
      </c>
      <c r="O154" s="472" t="s">
        <v>137</v>
      </c>
      <c r="P154" s="472" t="s">
        <v>137</v>
      </c>
      <c r="Q154" s="465"/>
    </row>
    <row r="155" spans="1:17" ht="19.5" customHeight="1" x14ac:dyDescent="0.2">
      <c r="A155" s="473">
        <v>4</v>
      </c>
      <c r="B155" s="687"/>
      <c r="C155" s="690"/>
      <c r="D155" s="475" t="s">
        <v>79</v>
      </c>
      <c r="E155" s="472" t="s">
        <v>137</v>
      </c>
      <c r="F155" s="472" t="s">
        <v>137</v>
      </c>
      <c r="G155" s="472" t="s">
        <v>137</v>
      </c>
      <c r="H155" s="472" t="s">
        <v>137</v>
      </c>
      <c r="I155" s="472" t="s">
        <v>137</v>
      </c>
      <c r="J155" s="495" t="s">
        <v>137</v>
      </c>
      <c r="K155" s="472" t="s">
        <v>137</v>
      </c>
      <c r="L155" s="472" t="s">
        <v>137</v>
      </c>
      <c r="M155" s="472" t="s">
        <v>137</v>
      </c>
      <c r="N155" s="472" t="s">
        <v>137</v>
      </c>
      <c r="O155" s="472" t="s">
        <v>137</v>
      </c>
      <c r="P155" s="472" t="s">
        <v>137</v>
      </c>
      <c r="Q155" s="465"/>
    </row>
    <row r="156" spans="1:17" ht="19.5" customHeight="1" x14ac:dyDescent="0.2">
      <c r="A156" s="473">
        <v>5</v>
      </c>
      <c r="B156" s="691" t="s">
        <v>81</v>
      </c>
      <c r="C156" s="484" t="s">
        <v>77</v>
      </c>
      <c r="D156" s="476" t="s">
        <v>79</v>
      </c>
      <c r="E156" s="472" t="s">
        <v>137</v>
      </c>
      <c r="F156" s="472" t="s">
        <v>137</v>
      </c>
      <c r="G156" s="472" t="s">
        <v>137</v>
      </c>
      <c r="H156" s="472" t="s">
        <v>137</v>
      </c>
      <c r="I156" s="472" t="s">
        <v>137</v>
      </c>
      <c r="J156" s="495" t="s">
        <v>137</v>
      </c>
      <c r="K156" s="472" t="s">
        <v>137</v>
      </c>
      <c r="L156" s="472" t="s">
        <v>137</v>
      </c>
      <c r="M156" s="472" t="s">
        <v>137</v>
      </c>
      <c r="N156" s="472" t="s">
        <v>137</v>
      </c>
      <c r="O156" s="472" t="s">
        <v>137</v>
      </c>
      <c r="P156" s="472" t="s">
        <v>137</v>
      </c>
      <c r="Q156" s="465"/>
    </row>
    <row r="157" spans="1:17" ht="19.5" customHeight="1" x14ac:dyDescent="0.2">
      <c r="A157" s="473">
        <v>6</v>
      </c>
      <c r="B157" s="691"/>
      <c r="C157" s="484" t="s">
        <v>80</v>
      </c>
      <c r="D157" s="476" t="s">
        <v>79</v>
      </c>
      <c r="E157" s="472" t="s">
        <v>137</v>
      </c>
      <c r="F157" s="472" t="s">
        <v>137</v>
      </c>
      <c r="G157" s="472" t="s">
        <v>137</v>
      </c>
      <c r="H157" s="472" t="s">
        <v>137</v>
      </c>
      <c r="I157" s="472" t="s">
        <v>137</v>
      </c>
      <c r="J157" s="495" t="s">
        <v>137</v>
      </c>
      <c r="K157" s="472" t="s">
        <v>137</v>
      </c>
      <c r="L157" s="472" t="s">
        <v>137</v>
      </c>
      <c r="M157" s="472" t="s">
        <v>137</v>
      </c>
      <c r="N157" s="472" t="s">
        <v>137</v>
      </c>
      <c r="O157" s="472" t="s">
        <v>137</v>
      </c>
      <c r="P157" s="472" t="s">
        <v>137</v>
      </c>
      <c r="Q157" s="465"/>
    </row>
    <row r="158" spans="1:17" ht="19.5" customHeight="1" x14ac:dyDescent="0.2">
      <c r="A158" s="477">
        <v>7</v>
      </c>
      <c r="B158" s="692" t="s">
        <v>82</v>
      </c>
      <c r="C158" s="485" t="s">
        <v>77</v>
      </c>
      <c r="D158" s="476" t="s">
        <v>79</v>
      </c>
      <c r="E158" s="472" t="s">
        <v>137</v>
      </c>
      <c r="F158" s="472" t="s">
        <v>137</v>
      </c>
      <c r="G158" s="472" t="s">
        <v>137</v>
      </c>
      <c r="H158" s="472" t="s">
        <v>137</v>
      </c>
      <c r="I158" s="472" t="s">
        <v>137</v>
      </c>
      <c r="J158" s="495" t="s">
        <v>137</v>
      </c>
      <c r="K158" s="472" t="s">
        <v>137</v>
      </c>
      <c r="L158" s="472" t="s">
        <v>137</v>
      </c>
      <c r="M158" s="472" t="s">
        <v>137</v>
      </c>
      <c r="N158" s="472" t="s">
        <v>137</v>
      </c>
      <c r="O158" s="472" t="s">
        <v>137</v>
      </c>
      <c r="P158" s="472" t="s">
        <v>137</v>
      </c>
      <c r="Q158" s="465"/>
    </row>
    <row r="159" spans="1:17" ht="19.5" customHeight="1" x14ac:dyDescent="0.2">
      <c r="A159" s="477">
        <v>8</v>
      </c>
      <c r="B159" s="692"/>
      <c r="C159" s="485" t="s">
        <v>80</v>
      </c>
      <c r="D159" s="476" t="s">
        <v>79</v>
      </c>
      <c r="E159" s="472" t="s">
        <v>137</v>
      </c>
      <c r="F159" s="472" t="s">
        <v>137</v>
      </c>
      <c r="G159" s="472" t="s">
        <v>137</v>
      </c>
      <c r="H159" s="472" t="s">
        <v>137</v>
      </c>
      <c r="I159" s="472" t="s">
        <v>137</v>
      </c>
      <c r="J159" s="495" t="s">
        <v>137</v>
      </c>
      <c r="K159" s="472" t="s">
        <v>137</v>
      </c>
      <c r="L159" s="472" t="s">
        <v>137</v>
      </c>
      <c r="M159" s="472" t="s">
        <v>137</v>
      </c>
      <c r="N159" s="472" t="s">
        <v>137</v>
      </c>
      <c r="O159" s="472" t="s">
        <v>137</v>
      </c>
      <c r="P159" s="472" t="s">
        <v>137</v>
      </c>
      <c r="Q159" s="465"/>
    </row>
    <row r="160" spans="1:17" ht="29.25" customHeight="1" x14ac:dyDescent="0.2">
      <c r="A160" s="478">
        <v>9</v>
      </c>
      <c r="B160" s="692" t="s">
        <v>140</v>
      </c>
      <c r="C160" s="682" t="s">
        <v>682</v>
      </c>
      <c r="D160" s="683"/>
      <c r="E160" s="472" t="s">
        <v>137</v>
      </c>
      <c r="F160" s="472" t="s">
        <v>137</v>
      </c>
      <c r="G160" s="472" t="s">
        <v>137</v>
      </c>
      <c r="H160" s="472" t="s">
        <v>137</v>
      </c>
      <c r="I160" s="472" t="s">
        <v>137</v>
      </c>
      <c r="J160" s="495" t="s">
        <v>137</v>
      </c>
      <c r="K160" s="472" t="s">
        <v>137</v>
      </c>
      <c r="L160" s="472" t="s">
        <v>137</v>
      </c>
      <c r="M160" s="472" t="s">
        <v>137</v>
      </c>
      <c r="N160" s="472" t="s">
        <v>137</v>
      </c>
      <c r="O160" s="472" t="s">
        <v>137</v>
      </c>
      <c r="P160" s="472" t="s">
        <v>137</v>
      </c>
      <c r="Q160" s="465"/>
    </row>
    <row r="161" spans="1:17" ht="19.5" customHeight="1" x14ac:dyDescent="0.2">
      <c r="A161" s="477">
        <v>10</v>
      </c>
      <c r="B161" s="692"/>
      <c r="C161" s="684" t="s">
        <v>83</v>
      </c>
      <c r="D161" s="685"/>
      <c r="E161" s="472" t="s">
        <v>137</v>
      </c>
      <c r="F161" s="472" t="s">
        <v>137</v>
      </c>
      <c r="G161" s="472" t="s">
        <v>137</v>
      </c>
      <c r="H161" s="472" t="s">
        <v>137</v>
      </c>
      <c r="I161" s="472" t="s">
        <v>137</v>
      </c>
      <c r="J161" s="495" t="s">
        <v>137</v>
      </c>
      <c r="K161" s="472" t="s">
        <v>137</v>
      </c>
      <c r="L161" s="472" t="s">
        <v>137</v>
      </c>
      <c r="M161" s="472" t="s">
        <v>137</v>
      </c>
      <c r="N161" s="472" t="s">
        <v>137</v>
      </c>
      <c r="O161" s="472" t="s">
        <v>137</v>
      </c>
      <c r="P161" s="472" t="s">
        <v>137</v>
      </c>
      <c r="Q161" s="465"/>
    </row>
    <row r="162" spans="1:17" ht="33.75" customHeight="1" x14ac:dyDescent="0.2">
      <c r="A162" s="477">
        <v>11</v>
      </c>
      <c r="B162" s="692"/>
      <c r="C162" s="684" t="s">
        <v>84</v>
      </c>
      <c r="D162" s="685"/>
      <c r="E162" s="472" t="s">
        <v>137</v>
      </c>
      <c r="F162" s="472" t="s">
        <v>137</v>
      </c>
      <c r="G162" s="472" t="s">
        <v>137</v>
      </c>
      <c r="H162" s="472" t="s">
        <v>137</v>
      </c>
      <c r="I162" s="472" t="s">
        <v>137</v>
      </c>
      <c r="J162" s="495" t="s">
        <v>137</v>
      </c>
      <c r="K162" s="472" t="s">
        <v>137</v>
      </c>
      <c r="L162" s="472" t="s">
        <v>137</v>
      </c>
      <c r="M162" s="472" t="s">
        <v>137</v>
      </c>
      <c r="N162" s="472" t="s">
        <v>137</v>
      </c>
      <c r="O162" s="472" t="s">
        <v>137</v>
      </c>
      <c r="P162" s="472" t="s">
        <v>137</v>
      </c>
      <c r="Q162" s="465"/>
    </row>
    <row r="163" spans="1:17" ht="19.5" customHeight="1" x14ac:dyDescent="0.2">
      <c r="A163" s="477">
        <v>12</v>
      </c>
      <c r="B163" s="692"/>
      <c r="C163" s="684" t="s">
        <v>85</v>
      </c>
      <c r="D163" s="685"/>
      <c r="E163" s="472" t="s">
        <v>137</v>
      </c>
      <c r="F163" s="472" t="s">
        <v>137</v>
      </c>
      <c r="G163" s="472" t="s">
        <v>137</v>
      </c>
      <c r="H163" s="472" t="s">
        <v>137</v>
      </c>
      <c r="I163" s="472" t="s">
        <v>137</v>
      </c>
      <c r="J163" s="495" t="s">
        <v>137</v>
      </c>
      <c r="K163" s="472" t="s">
        <v>137</v>
      </c>
      <c r="L163" s="472" t="s">
        <v>137</v>
      </c>
      <c r="M163" s="472" t="s">
        <v>137</v>
      </c>
      <c r="N163" s="472" t="s">
        <v>137</v>
      </c>
      <c r="O163" s="472" t="s">
        <v>137</v>
      </c>
      <c r="P163" s="472" t="s">
        <v>137</v>
      </c>
      <c r="Q163" s="465"/>
    </row>
    <row r="164" spans="1:17" ht="31.5" customHeight="1" x14ac:dyDescent="0.2">
      <c r="A164" s="477">
        <v>13</v>
      </c>
      <c r="B164" s="692"/>
      <c r="C164" s="684" t="s">
        <v>86</v>
      </c>
      <c r="D164" s="685"/>
      <c r="E164" s="472" t="s">
        <v>137</v>
      </c>
      <c r="F164" s="472" t="s">
        <v>137</v>
      </c>
      <c r="G164" s="472" t="s">
        <v>137</v>
      </c>
      <c r="H164" s="472" t="s">
        <v>137</v>
      </c>
      <c r="I164" s="472" t="s">
        <v>137</v>
      </c>
      <c r="J164" s="495" t="s">
        <v>137</v>
      </c>
      <c r="K164" s="472" t="s">
        <v>137</v>
      </c>
      <c r="L164" s="472" t="s">
        <v>137</v>
      </c>
      <c r="M164" s="472" t="s">
        <v>137</v>
      </c>
      <c r="N164" s="472" t="s">
        <v>137</v>
      </c>
      <c r="O164" s="472" t="s">
        <v>137</v>
      </c>
      <c r="P164" s="472" t="s">
        <v>137</v>
      </c>
      <c r="Q164" s="465"/>
    </row>
    <row r="165" spans="1:17" ht="29.25" customHeight="1" x14ac:dyDescent="0.2">
      <c r="A165" s="477">
        <v>14</v>
      </c>
      <c r="B165" s="691"/>
      <c r="C165" s="677" t="s">
        <v>87</v>
      </c>
      <c r="D165" s="678"/>
      <c r="E165" s="472" t="s">
        <v>137</v>
      </c>
      <c r="F165" s="472" t="s">
        <v>137</v>
      </c>
      <c r="G165" s="472" t="s">
        <v>137</v>
      </c>
      <c r="H165" s="472" t="s">
        <v>137</v>
      </c>
      <c r="I165" s="472" t="s">
        <v>137</v>
      </c>
      <c r="J165" s="495" t="s">
        <v>137</v>
      </c>
      <c r="K165" s="472" t="s">
        <v>137</v>
      </c>
      <c r="L165" s="472" t="s">
        <v>137</v>
      </c>
      <c r="M165" s="472" t="s">
        <v>137</v>
      </c>
      <c r="N165" s="472" t="s">
        <v>137</v>
      </c>
      <c r="O165" s="472" t="s">
        <v>137</v>
      </c>
      <c r="P165" s="472" t="s">
        <v>137</v>
      </c>
      <c r="Q165" s="465"/>
    </row>
    <row r="166" spans="1:17" ht="19.5" customHeight="1" x14ac:dyDescent="0.2">
      <c r="A166" s="477">
        <v>15</v>
      </c>
      <c r="B166" s="658" t="s">
        <v>687</v>
      </c>
      <c r="C166" s="658"/>
      <c r="D166" s="658"/>
      <c r="E166" s="472" t="s">
        <v>137</v>
      </c>
      <c r="F166" s="472" t="s">
        <v>137</v>
      </c>
      <c r="G166" s="472" t="s">
        <v>698</v>
      </c>
      <c r="H166" s="472" t="s">
        <v>698</v>
      </c>
      <c r="I166" s="472" t="s">
        <v>698</v>
      </c>
      <c r="J166" s="495" t="s">
        <v>698</v>
      </c>
      <c r="K166" s="472" t="s">
        <v>698</v>
      </c>
      <c r="L166" s="472" t="s">
        <v>698</v>
      </c>
      <c r="M166" s="472" t="s">
        <v>137</v>
      </c>
      <c r="N166" s="472" t="s">
        <v>137</v>
      </c>
      <c r="O166" s="472" t="s">
        <v>137</v>
      </c>
      <c r="P166" s="472" t="s">
        <v>137</v>
      </c>
      <c r="Q166" s="465"/>
    </row>
    <row r="167" spans="1:17" ht="39" customHeight="1" x14ac:dyDescent="0.2">
      <c r="A167" s="477" t="s">
        <v>688</v>
      </c>
      <c r="B167" s="658" t="s">
        <v>686</v>
      </c>
      <c r="C167" s="658"/>
      <c r="D167" s="658"/>
      <c r="E167" s="472" t="s">
        <v>137</v>
      </c>
      <c r="F167" s="472" t="s">
        <v>137</v>
      </c>
      <c r="G167" s="472" t="s">
        <v>698</v>
      </c>
      <c r="H167" s="472" t="s">
        <v>698</v>
      </c>
      <c r="I167" s="472" t="s">
        <v>698</v>
      </c>
      <c r="J167" s="495" t="s">
        <v>698</v>
      </c>
      <c r="K167" s="472" t="s">
        <v>698</v>
      </c>
      <c r="L167" s="472" t="s">
        <v>698</v>
      </c>
      <c r="M167" s="472" t="s">
        <v>137</v>
      </c>
      <c r="N167" s="472" t="s">
        <v>137</v>
      </c>
      <c r="O167" s="472" t="s">
        <v>137</v>
      </c>
      <c r="P167" s="472" t="s">
        <v>137</v>
      </c>
      <c r="Q167" s="465"/>
    </row>
    <row r="168" spans="1:17" ht="19.5" customHeight="1" x14ac:dyDescent="0.2">
      <c r="A168" s="487">
        <v>16</v>
      </c>
      <c r="B168" s="659" t="s">
        <v>88</v>
      </c>
      <c r="C168" s="659"/>
      <c r="D168" s="660"/>
      <c r="E168" s="488">
        <f t="shared" ref="E168:O168" si="4">SUM(E152:E166)</f>
        <v>0</v>
      </c>
      <c r="F168" s="488">
        <f t="shared" si="4"/>
        <v>0</v>
      </c>
      <c r="G168" s="488">
        <f t="shared" si="4"/>
        <v>0</v>
      </c>
      <c r="H168" s="488">
        <f t="shared" si="4"/>
        <v>0</v>
      </c>
      <c r="I168" s="488">
        <f t="shared" si="4"/>
        <v>0</v>
      </c>
      <c r="J168" s="488">
        <f t="shared" si="4"/>
        <v>0</v>
      </c>
      <c r="K168" s="488">
        <f t="shared" si="4"/>
        <v>0</v>
      </c>
      <c r="L168" s="488">
        <f t="shared" si="4"/>
        <v>0</v>
      </c>
      <c r="M168" s="488">
        <f t="shared" si="4"/>
        <v>0</v>
      </c>
      <c r="N168" s="488">
        <f t="shared" si="4"/>
        <v>0</v>
      </c>
      <c r="O168" s="488">
        <f t="shared" si="4"/>
        <v>0</v>
      </c>
      <c r="P168" s="488">
        <f>SUM(P152:P166)</f>
        <v>0</v>
      </c>
      <c r="Q168" s="465"/>
    </row>
    <row r="169" spans="1:17" ht="38.25" customHeight="1" x14ac:dyDescent="0.2">
      <c r="A169" s="655">
        <v>17</v>
      </c>
      <c r="B169" s="656" t="s">
        <v>689</v>
      </c>
      <c r="C169" s="656"/>
      <c r="D169" s="656"/>
      <c r="E169" s="656"/>
      <c r="F169" s="656"/>
      <c r="G169" s="656"/>
      <c r="H169" s="656"/>
      <c r="I169" s="656"/>
      <c r="J169" s="656"/>
      <c r="K169" s="656"/>
      <c r="L169" s="656"/>
      <c r="M169" s="656"/>
      <c r="N169" s="656"/>
      <c r="O169" s="656"/>
      <c r="P169" s="656"/>
      <c r="Q169" s="482"/>
    </row>
    <row r="170" spans="1:17" ht="19.5" customHeight="1" x14ac:dyDescent="0.2">
      <c r="A170" s="655"/>
      <c r="B170" s="657" t="s">
        <v>691</v>
      </c>
      <c r="C170" s="657"/>
      <c r="D170" s="657"/>
      <c r="E170" s="657" t="s">
        <v>693</v>
      </c>
      <c r="F170" s="657"/>
      <c r="G170" s="657" t="s">
        <v>694</v>
      </c>
      <c r="H170" s="657"/>
      <c r="I170" s="657"/>
      <c r="J170" s="657" t="s">
        <v>695</v>
      </c>
      <c r="K170" s="657"/>
      <c r="L170" s="657"/>
      <c r="M170" s="657" t="s">
        <v>696</v>
      </c>
      <c r="N170" s="657"/>
      <c r="O170" s="657" t="s">
        <v>697</v>
      </c>
      <c r="P170" s="657"/>
      <c r="Q170" s="482"/>
    </row>
    <row r="171" spans="1:17" ht="19.5" customHeight="1" x14ac:dyDescent="0.2">
      <c r="A171" s="655"/>
      <c r="B171" s="657" t="s">
        <v>690</v>
      </c>
      <c r="C171" s="657"/>
      <c r="D171" s="657"/>
      <c r="E171" s="657"/>
      <c r="F171" s="657"/>
      <c r="G171" s="657"/>
      <c r="H171" s="657"/>
      <c r="I171" s="657"/>
      <c r="J171" s="657"/>
      <c r="K171" s="657"/>
      <c r="L171" s="657"/>
      <c r="M171" s="657"/>
      <c r="N171" s="657"/>
      <c r="O171" s="657"/>
      <c r="P171" s="657"/>
    </row>
    <row r="172" spans="1:17" ht="19.5" customHeight="1" x14ac:dyDescent="0.2">
      <c r="A172" s="655"/>
      <c r="B172" s="657" t="s">
        <v>692</v>
      </c>
      <c r="C172" s="657"/>
      <c r="D172" s="657"/>
      <c r="E172" s="657"/>
      <c r="F172" s="657"/>
      <c r="G172" s="657"/>
      <c r="H172" s="657"/>
      <c r="I172" s="657"/>
      <c r="J172" s="657"/>
      <c r="K172" s="657"/>
      <c r="L172" s="657"/>
      <c r="M172" s="657"/>
      <c r="N172" s="657"/>
      <c r="O172" s="657"/>
      <c r="P172" s="657"/>
    </row>
    <row r="173" spans="1:17" ht="9.75" customHeight="1" x14ac:dyDescent="0.2"/>
    <row r="174" spans="1:17" x14ac:dyDescent="0.2">
      <c r="B174" s="457"/>
      <c r="C174" s="457"/>
      <c r="D174" s="457"/>
      <c r="E174" s="457"/>
      <c r="F174" s="457"/>
      <c r="G174" s="457"/>
      <c r="H174" s="457"/>
      <c r="I174" s="457"/>
      <c r="J174" s="489"/>
      <c r="K174" s="457"/>
      <c r="L174" s="457"/>
      <c r="M174" s="457"/>
      <c r="N174" s="457"/>
      <c r="O174" s="457"/>
      <c r="P174" s="458" t="s">
        <v>141</v>
      </c>
    </row>
    <row r="175" spans="1:17" x14ac:dyDescent="0.2">
      <c r="B175" s="457"/>
      <c r="C175" s="457"/>
      <c r="D175" s="457"/>
      <c r="E175" s="457"/>
      <c r="F175" s="457"/>
      <c r="G175" s="457"/>
      <c r="H175" s="457"/>
      <c r="I175" s="457"/>
      <c r="J175" s="489"/>
      <c r="K175" s="457"/>
      <c r="L175" s="457"/>
      <c r="M175" s="457"/>
      <c r="N175" s="457"/>
      <c r="O175" s="457"/>
      <c r="P175" s="451" t="s">
        <v>619</v>
      </c>
    </row>
    <row r="176" spans="1:17" x14ac:dyDescent="0.2">
      <c r="A176" s="459"/>
      <c r="B176" s="459"/>
      <c r="C176" s="459"/>
      <c r="D176" s="459"/>
      <c r="E176" s="459"/>
      <c r="F176" s="459"/>
      <c r="G176" s="459"/>
      <c r="H176" s="459"/>
      <c r="I176" s="459"/>
      <c r="J176" s="490"/>
      <c r="K176" s="459"/>
      <c r="L176" s="459"/>
      <c r="M176" s="459"/>
      <c r="N176" s="459"/>
      <c r="O176" s="459"/>
      <c r="P176" s="458" t="s">
        <v>64</v>
      </c>
    </row>
    <row r="177" spans="1:17" ht="32.25" customHeight="1" x14ac:dyDescent="0.25">
      <c r="A177" s="679" t="s">
        <v>700</v>
      </c>
      <c r="B177" s="679"/>
      <c r="C177" s="679"/>
      <c r="D177" s="679"/>
      <c r="E177" s="679"/>
      <c r="F177" s="679"/>
      <c r="G177" s="679"/>
      <c r="H177" s="679"/>
      <c r="I177" s="679"/>
      <c r="J177" s="679"/>
      <c r="K177" s="679"/>
      <c r="L177" s="679"/>
      <c r="M177" s="679"/>
      <c r="N177" s="679"/>
      <c r="O177" s="679"/>
      <c r="P177" s="679"/>
    </row>
    <row r="178" spans="1:17" ht="21" customHeight="1" x14ac:dyDescent="0.2">
      <c r="A178" s="680" t="s">
        <v>699</v>
      </c>
      <c r="B178" s="680"/>
      <c r="C178" s="680"/>
      <c r="D178" s="680"/>
      <c r="E178" s="680"/>
      <c r="F178" s="680"/>
      <c r="G178" s="680"/>
      <c r="H178" s="680"/>
      <c r="I178" s="680"/>
      <c r="J178" s="680"/>
      <c r="K178" s="680"/>
      <c r="L178" s="680"/>
      <c r="M178" s="680"/>
      <c r="N178" s="680"/>
      <c r="O178" s="680"/>
      <c r="P178" s="680"/>
    </row>
    <row r="179" spans="1:17" ht="8.25" customHeight="1" x14ac:dyDescent="0.2">
      <c r="B179" s="464"/>
      <c r="C179" s="464"/>
      <c r="D179" s="464"/>
      <c r="E179" s="464"/>
      <c r="F179" s="464"/>
      <c r="G179" s="464"/>
      <c r="H179" s="464"/>
      <c r="I179" s="464"/>
      <c r="J179" s="492"/>
      <c r="K179" s="464"/>
      <c r="L179" s="464"/>
      <c r="M179" s="464"/>
      <c r="N179" s="464"/>
      <c r="O179" s="464"/>
      <c r="P179" s="464"/>
    </row>
    <row r="180" spans="1:17" ht="14.25" customHeight="1" x14ac:dyDescent="0.25">
      <c r="A180" s="681" t="s">
        <v>473</v>
      </c>
      <c r="B180" s="681"/>
      <c r="C180" s="681"/>
      <c r="D180" s="681"/>
      <c r="E180" s="681"/>
      <c r="F180" s="681"/>
      <c r="G180" s="681"/>
      <c r="H180" s="681"/>
      <c r="I180" s="681"/>
      <c r="J180" s="681"/>
      <c r="K180" s="681"/>
      <c r="L180" s="681"/>
      <c r="M180" s="681"/>
      <c r="N180" s="681"/>
      <c r="O180" s="681"/>
      <c r="P180" s="681"/>
    </row>
    <row r="181" spans="1:17" ht="34.5" customHeight="1" thickBot="1" x14ac:dyDescent="0.25">
      <c r="A181" s="665" t="s">
        <v>66</v>
      </c>
      <c r="B181" s="667" t="s">
        <v>67</v>
      </c>
      <c r="C181" s="667"/>
      <c r="D181" s="667"/>
      <c r="E181" s="668" t="s">
        <v>90</v>
      </c>
      <c r="F181" s="668"/>
      <c r="G181" s="669" t="s">
        <v>68</v>
      </c>
      <c r="H181" s="669"/>
      <c r="I181" s="669"/>
      <c r="J181" s="669"/>
      <c r="K181" s="669"/>
      <c r="L181" s="669"/>
      <c r="M181" s="668" t="s">
        <v>89</v>
      </c>
      <c r="N181" s="668"/>
      <c r="O181" s="668" t="s">
        <v>69</v>
      </c>
      <c r="P181" s="670"/>
      <c r="Q181" s="465"/>
    </row>
    <row r="182" spans="1:17" ht="13.5" thickBot="1" x14ac:dyDescent="0.25">
      <c r="A182" s="665"/>
      <c r="B182" s="667"/>
      <c r="C182" s="667"/>
      <c r="D182" s="667"/>
      <c r="E182" s="671" t="s">
        <v>70</v>
      </c>
      <c r="F182" s="671" t="s">
        <v>685</v>
      </c>
      <c r="G182" s="671" t="s">
        <v>70</v>
      </c>
      <c r="H182" s="671" t="s">
        <v>685</v>
      </c>
      <c r="I182" s="672" t="s">
        <v>71</v>
      </c>
      <c r="J182" s="672"/>
      <c r="K182" s="672"/>
      <c r="L182" s="672"/>
      <c r="M182" s="671" t="s">
        <v>70</v>
      </c>
      <c r="N182" s="673" t="s">
        <v>685</v>
      </c>
      <c r="O182" s="671" t="s">
        <v>70</v>
      </c>
      <c r="P182" s="674" t="s">
        <v>685</v>
      </c>
      <c r="Q182" s="465"/>
    </row>
    <row r="183" spans="1:17" ht="13.5" thickBot="1" x14ac:dyDescent="0.25">
      <c r="A183" s="665"/>
      <c r="B183" s="667"/>
      <c r="C183" s="667"/>
      <c r="D183" s="667"/>
      <c r="E183" s="671"/>
      <c r="F183" s="671"/>
      <c r="G183" s="671"/>
      <c r="H183" s="671"/>
      <c r="I183" s="676" t="s">
        <v>72</v>
      </c>
      <c r="J183" s="674" t="s">
        <v>73</v>
      </c>
      <c r="K183" s="674"/>
      <c r="L183" s="674"/>
      <c r="M183" s="671"/>
      <c r="N183" s="673"/>
      <c r="O183" s="671"/>
      <c r="P183" s="675"/>
      <c r="Q183" s="465"/>
    </row>
    <row r="184" spans="1:17" ht="53.25" customHeight="1" thickBot="1" x14ac:dyDescent="0.25">
      <c r="A184" s="665"/>
      <c r="B184" s="667"/>
      <c r="C184" s="667"/>
      <c r="D184" s="667"/>
      <c r="E184" s="671"/>
      <c r="F184" s="671"/>
      <c r="G184" s="671"/>
      <c r="H184" s="671"/>
      <c r="I184" s="676"/>
      <c r="J184" s="493" t="s">
        <v>395</v>
      </c>
      <c r="K184" s="466" t="s">
        <v>74</v>
      </c>
      <c r="L184" s="483" t="s">
        <v>75</v>
      </c>
      <c r="M184" s="671"/>
      <c r="N184" s="673"/>
      <c r="O184" s="671"/>
      <c r="P184" s="674"/>
      <c r="Q184" s="465"/>
    </row>
    <row r="185" spans="1:17" x14ac:dyDescent="0.2">
      <c r="A185" s="666"/>
      <c r="B185" s="667">
        <v>1</v>
      </c>
      <c r="C185" s="667"/>
      <c r="D185" s="667"/>
      <c r="E185" s="468">
        <v>2</v>
      </c>
      <c r="F185" s="468">
        <v>3</v>
      </c>
      <c r="G185" s="468">
        <v>4</v>
      </c>
      <c r="H185" s="468">
        <v>5</v>
      </c>
      <c r="I185" s="468">
        <v>6</v>
      </c>
      <c r="J185" s="494">
        <v>7</v>
      </c>
      <c r="K185" s="468">
        <v>8</v>
      </c>
      <c r="L185" s="468">
        <v>9</v>
      </c>
      <c r="M185" s="468">
        <v>10</v>
      </c>
      <c r="N185" s="468">
        <v>11</v>
      </c>
      <c r="O185" s="468">
        <v>12</v>
      </c>
      <c r="P185" s="469">
        <v>13</v>
      </c>
      <c r="Q185" s="465"/>
    </row>
    <row r="186" spans="1:17" ht="19.5" customHeight="1" thickBot="1" x14ac:dyDescent="0.25">
      <c r="A186" s="470">
        <v>1</v>
      </c>
      <c r="B186" s="686" t="s">
        <v>76</v>
      </c>
      <c r="C186" s="688" t="s">
        <v>77</v>
      </c>
      <c r="D186" s="471" t="s">
        <v>78</v>
      </c>
      <c r="E186" s="472" t="s">
        <v>137</v>
      </c>
      <c r="F186" s="472" t="s">
        <v>137</v>
      </c>
      <c r="G186" s="472" t="s">
        <v>137</v>
      </c>
      <c r="H186" s="472" t="s">
        <v>137</v>
      </c>
      <c r="I186" s="472" t="s">
        <v>137</v>
      </c>
      <c r="J186" s="495" t="s">
        <v>137</v>
      </c>
      <c r="K186" s="472" t="s">
        <v>137</v>
      </c>
      <c r="L186" s="472" t="s">
        <v>137</v>
      </c>
      <c r="M186" s="472" t="s">
        <v>137</v>
      </c>
      <c r="N186" s="472" t="s">
        <v>137</v>
      </c>
      <c r="O186" s="472" t="s">
        <v>137</v>
      </c>
      <c r="P186" s="472" t="s">
        <v>137</v>
      </c>
      <c r="Q186" s="465"/>
    </row>
    <row r="187" spans="1:17" ht="19.5" customHeight="1" thickBot="1" x14ac:dyDescent="0.25">
      <c r="A187" s="473">
        <v>2</v>
      </c>
      <c r="B187" s="687"/>
      <c r="C187" s="689"/>
      <c r="D187" s="474" t="s">
        <v>79</v>
      </c>
      <c r="E187" s="472" t="s">
        <v>137</v>
      </c>
      <c r="F187" s="472" t="s">
        <v>137</v>
      </c>
      <c r="G187" s="472" t="s">
        <v>137</v>
      </c>
      <c r="H187" s="472" t="s">
        <v>137</v>
      </c>
      <c r="I187" s="472" t="s">
        <v>137</v>
      </c>
      <c r="J187" s="495" t="s">
        <v>137</v>
      </c>
      <c r="K187" s="472" t="s">
        <v>137</v>
      </c>
      <c r="L187" s="472" t="s">
        <v>137</v>
      </c>
      <c r="M187" s="472" t="s">
        <v>137</v>
      </c>
      <c r="N187" s="472" t="s">
        <v>137</v>
      </c>
      <c r="O187" s="472" t="s">
        <v>137</v>
      </c>
      <c r="P187" s="472" t="s">
        <v>137</v>
      </c>
      <c r="Q187" s="465"/>
    </row>
    <row r="188" spans="1:17" ht="19.5" customHeight="1" thickBot="1" x14ac:dyDescent="0.25">
      <c r="A188" s="473">
        <v>3</v>
      </c>
      <c r="B188" s="687"/>
      <c r="C188" s="690" t="s">
        <v>80</v>
      </c>
      <c r="D188" s="475" t="s">
        <v>78</v>
      </c>
      <c r="E188" s="472" t="s">
        <v>137</v>
      </c>
      <c r="F188" s="472" t="s">
        <v>137</v>
      </c>
      <c r="G188" s="472" t="s">
        <v>137</v>
      </c>
      <c r="H188" s="472" t="s">
        <v>137</v>
      </c>
      <c r="I188" s="472" t="s">
        <v>137</v>
      </c>
      <c r="J188" s="495" t="s">
        <v>137</v>
      </c>
      <c r="K188" s="472" t="s">
        <v>137</v>
      </c>
      <c r="L188" s="472" t="s">
        <v>137</v>
      </c>
      <c r="M188" s="472" t="s">
        <v>137</v>
      </c>
      <c r="N188" s="472" t="s">
        <v>137</v>
      </c>
      <c r="O188" s="472" t="s">
        <v>137</v>
      </c>
      <c r="P188" s="472" t="s">
        <v>137</v>
      </c>
      <c r="Q188" s="465"/>
    </row>
    <row r="189" spans="1:17" ht="19.5" customHeight="1" x14ac:dyDescent="0.2">
      <c r="A189" s="473">
        <v>4</v>
      </c>
      <c r="B189" s="687"/>
      <c r="C189" s="690"/>
      <c r="D189" s="475" t="s">
        <v>79</v>
      </c>
      <c r="E189" s="472" t="s">
        <v>137</v>
      </c>
      <c r="F189" s="472" t="s">
        <v>137</v>
      </c>
      <c r="G189" s="472" t="s">
        <v>137</v>
      </c>
      <c r="H189" s="472" t="s">
        <v>137</v>
      </c>
      <c r="I189" s="472" t="s">
        <v>137</v>
      </c>
      <c r="J189" s="495" t="s">
        <v>137</v>
      </c>
      <c r="K189" s="472" t="s">
        <v>137</v>
      </c>
      <c r="L189" s="472" t="s">
        <v>137</v>
      </c>
      <c r="M189" s="472" t="s">
        <v>137</v>
      </c>
      <c r="N189" s="472" t="s">
        <v>137</v>
      </c>
      <c r="O189" s="472" t="s">
        <v>137</v>
      </c>
      <c r="P189" s="472" t="s">
        <v>137</v>
      </c>
      <c r="Q189" s="465"/>
    </row>
    <row r="190" spans="1:17" ht="19.5" customHeight="1" x14ac:dyDescent="0.2">
      <c r="A190" s="473">
        <v>5</v>
      </c>
      <c r="B190" s="691" t="s">
        <v>81</v>
      </c>
      <c r="C190" s="484" t="s">
        <v>77</v>
      </c>
      <c r="D190" s="476" t="s">
        <v>79</v>
      </c>
      <c r="E190" s="472" t="s">
        <v>137</v>
      </c>
      <c r="F190" s="472" t="s">
        <v>137</v>
      </c>
      <c r="G190" s="472" t="s">
        <v>137</v>
      </c>
      <c r="H190" s="472" t="s">
        <v>137</v>
      </c>
      <c r="I190" s="472" t="s">
        <v>137</v>
      </c>
      <c r="J190" s="495" t="s">
        <v>137</v>
      </c>
      <c r="K190" s="472" t="s">
        <v>137</v>
      </c>
      <c r="L190" s="472" t="s">
        <v>137</v>
      </c>
      <c r="M190" s="472" t="s">
        <v>137</v>
      </c>
      <c r="N190" s="472" t="s">
        <v>137</v>
      </c>
      <c r="O190" s="472" t="s">
        <v>137</v>
      </c>
      <c r="P190" s="472" t="s">
        <v>137</v>
      </c>
      <c r="Q190" s="465"/>
    </row>
    <row r="191" spans="1:17" ht="19.5" customHeight="1" x14ac:dyDescent="0.2">
      <c r="A191" s="473">
        <v>6</v>
      </c>
      <c r="B191" s="691"/>
      <c r="C191" s="484" t="s">
        <v>80</v>
      </c>
      <c r="D191" s="476" t="s">
        <v>79</v>
      </c>
      <c r="E191" s="472">
        <f>1+1+1</f>
        <v>3</v>
      </c>
      <c r="F191" s="472">
        <f>86.47+141.29+304</f>
        <v>531.76</v>
      </c>
      <c r="G191" s="472" t="s">
        <v>137</v>
      </c>
      <c r="H191" s="472" t="s">
        <v>137</v>
      </c>
      <c r="I191" s="472" t="s">
        <v>137</v>
      </c>
      <c r="J191" s="495" t="s">
        <v>137</v>
      </c>
      <c r="K191" s="472" t="s">
        <v>137</v>
      </c>
      <c r="L191" s="472" t="s">
        <v>137</v>
      </c>
      <c r="M191" s="472" t="s">
        <v>137</v>
      </c>
      <c r="N191" s="472" t="s">
        <v>137</v>
      </c>
      <c r="O191" s="472" t="s">
        <v>137</v>
      </c>
      <c r="P191" s="472" t="s">
        <v>137</v>
      </c>
      <c r="Q191" s="465"/>
    </row>
    <row r="192" spans="1:17" ht="19.5" customHeight="1" x14ac:dyDescent="0.2">
      <c r="A192" s="477">
        <v>7</v>
      </c>
      <c r="B192" s="692" t="s">
        <v>82</v>
      </c>
      <c r="C192" s="485" t="s">
        <v>77</v>
      </c>
      <c r="D192" s="476" t="s">
        <v>79</v>
      </c>
      <c r="E192" s="472" t="s">
        <v>137</v>
      </c>
      <c r="F192" s="472" t="s">
        <v>137</v>
      </c>
      <c r="G192" s="472" t="s">
        <v>137</v>
      </c>
      <c r="H192" s="472" t="s">
        <v>137</v>
      </c>
      <c r="I192" s="472" t="s">
        <v>137</v>
      </c>
      <c r="J192" s="495" t="s">
        <v>137</v>
      </c>
      <c r="K192" s="472" t="s">
        <v>137</v>
      </c>
      <c r="L192" s="472" t="s">
        <v>137</v>
      </c>
      <c r="M192" s="472" t="s">
        <v>137</v>
      </c>
      <c r="N192" s="472" t="s">
        <v>137</v>
      </c>
      <c r="O192" s="472" t="s">
        <v>137</v>
      </c>
      <c r="P192" s="472" t="s">
        <v>137</v>
      </c>
      <c r="Q192" s="465"/>
    </row>
    <row r="193" spans="1:17" ht="19.5" customHeight="1" x14ac:dyDescent="0.2">
      <c r="A193" s="477">
        <v>8</v>
      </c>
      <c r="B193" s="692"/>
      <c r="C193" s="485" t="s">
        <v>80</v>
      </c>
      <c r="D193" s="476" t="s">
        <v>79</v>
      </c>
      <c r="E193" s="472" t="s">
        <v>137</v>
      </c>
      <c r="F193" s="472" t="s">
        <v>137</v>
      </c>
      <c r="G193" s="472" t="s">
        <v>137</v>
      </c>
      <c r="H193" s="472" t="s">
        <v>137</v>
      </c>
      <c r="I193" s="472" t="s">
        <v>137</v>
      </c>
      <c r="J193" s="495" t="s">
        <v>137</v>
      </c>
      <c r="K193" s="472" t="s">
        <v>137</v>
      </c>
      <c r="L193" s="472" t="s">
        <v>137</v>
      </c>
      <c r="M193" s="472" t="s">
        <v>137</v>
      </c>
      <c r="N193" s="472" t="s">
        <v>137</v>
      </c>
      <c r="O193" s="472" t="s">
        <v>137</v>
      </c>
      <c r="P193" s="472" t="s">
        <v>137</v>
      </c>
      <c r="Q193" s="465"/>
    </row>
    <row r="194" spans="1:17" ht="29.25" customHeight="1" x14ac:dyDescent="0.2">
      <c r="A194" s="478">
        <v>9</v>
      </c>
      <c r="B194" s="692" t="s">
        <v>140</v>
      </c>
      <c r="C194" s="682" t="s">
        <v>682</v>
      </c>
      <c r="D194" s="683"/>
      <c r="E194" s="472" t="s">
        <v>137</v>
      </c>
      <c r="F194" s="472" t="s">
        <v>137</v>
      </c>
      <c r="G194" s="472" t="s">
        <v>137</v>
      </c>
      <c r="H194" s="472" t="s">
        <v>137</v>
      </c>
      <c r="I194" s="472" t="s">
        <v>137</v>
      </c>
      <c r="J194" s="495" t="s">
        <v>137</v>
      </c>
      <c r="K194" s="472" t="s">
        <v>137</v>
      </c>
      <c r="L194" s="472" t="s">
        <v>137</v>
      </c>
      <c r="M194" s="472" t="s">
        <v>137</v>
      </c>
      <c r="N194" s="472" t="s">
        <v>137</v>
      </c>
      <c r="O194" s="472" t="s">
        <v>137</v>
      </c>
      <c r="P194" s="472" t="s">
        <v>137</v>
      </c>
      <c r="Q194" s="465"/>
    </row>
    <row r="195" spans="1:17" ht="19.5" customHeight="1" x14ac:dyDescent="0.2">
      <c r="A195" s="477">
        <v>10</v>
      </c>
      <c r="B195" s="692"/>
      <c r="C195" s="684" t="s">
        <v>83</v>
      </c>
      <c r="D195" s="685"/>
      <c r="E195" s="472" t="s">
        <v>137</v>
      </c>
      <c r="F195" s="472" t="s">
        <v>137</v>
      </c>
      <c r="G195" s="472" t="s">
        <v>137</v>
      </c>
      <c r="H195" s="472" t="s">
        <v>137</v>
      </c>
      <c r="I195" s="472" t="s">
        <v>137</v>
      </c>
      <c r="J195" s="495" t="s">
        <v>137</v>
      </c>
      <c r="K195" s="472" t="s">
        <v>137</v>
      </c>
      <c r="L195" s="472" t="s">
        <v>137</v>
      </c>
      <c r="M195" s="472" t="s">
        <v>137</v>
      </c>
      <c r="N195" s="472" t="s">
        <v>137</v>
      </c>
      <c r="O195" s="472" t="s">
        <v>137</v>
      </c>
      <c r="P195" s="472" t="s">
        <v>137</v>
      </c>
      <c r="Q195" s="465"/>
    </row>
    <row r="196" spans="1:17" ht="33.75" customHeight="1" x14ac:dyDescent="0.2">
      <c r="A196" s="477">
        <v>11</v>
      </c>
      <c r="B196" s="692"/>
      <c r="C196" s="684" t="s">
        <v>84</v>
      </c>
      <c r="D196" s="685"/>
      <c r="E196" s="472" t="s">
        <v>137</v>
      </c>
      <c r="F196" s="472" t="s">
        <v>137</v>
      </c>
      <c r="G196" s="472" t="s">
        <v>137</v>
      </c>
      <c r="H196" s="472" t="s">
        <v>137</v>
      </c>
      <c r="I196" s="472" t="s">
        <v>137</v>
      </c>
      <c r="J196" s="495" t="s">
        <v>137</v>
      </c>
      <c r="K196" s="472" t="s">
        <v>137</v>
      </c>
      <c r="L196" s="472" t="s">
        <v>137</v>
      </c>
      <c r="M196" s="472" t="s">
        <v>137</v>
      </c>
      <c r="N196" s="472" t="s">
        <v>137</v>
      </c>
      <c r="O196" s="472" t="s">
        <v>137</v>
      </c>
      <c r="P196" s="472" t="s">
        <v>137</v>
      </c>
      <c r="Q196" s="465"/>
    </row>
    <row r="197" spans="1:17" ht="19.5" customHeight="1" x14ac:dyDescent="0.2">
      <c r="A197" s="477">
        <v>12</v>
      </c>
      <c r="B197" s="692"/>
      <c r="C197" s="684" t="s">
        <v>85</v>
      </c>
      <c r="D197" s="685"/>
      <c r="E197" s="472" t="s">
        <v>137</v>
      </c>
      <c r="F197" s="472" t="s">
        <v>137</v>
      </c>
      <c r="G197" s="472" t="s">
        <v>137</v>
      </c>
      <c r="H197" s="472" t="s">
        <v>137</v>
      </c>
      <c r="I197" s="472" t="s">
        <v>137</v>
      </c>
      <c r="J197" s="495" t="s">
        <v>137</v>
      </c>
      <c r="K197" s="472" t="s">
        <v>137</v>
      </c>
      <c r="L197" s="472" t="s">
        <v>137</v>
      </c>
      <c r="M197" s="472" t="s">
        <v>137</v>
      </c>
      <c r="N197" s="472" t="s">
        <v>137</v>
      </c>
      <c r="O197" s="472" t="s">
        <v>137</v>
      </c>
      <c r="P197" s="472" t="s">
        <v>137</v>
      </c>
      <c r="Q197" s="465"/>
    </row>
    <row r="198" spans="1:17" ht="31.5" customHeight="1" x14ac:dyDescent="0.2">
      <c r="A198" s="477">
        <v>13</v>
      </c>
      <c r="B198" s="692"/>
      <c r="C198" s="684" t="s">
        <v>86</v>
      </c>
      <c r="D198" s="685"/>
      <c r="E198" s="472" t="s">
        <v>137</v>
      </c>
      <c r="F198" s="472" t="s">
        <v>137</v>
      </c>
      <c r="G198" s="472" t="s">
        <v>137</v>
      </c>
      <c r="H198" s="472" t="s">
        <v>137</v>
      </c>
      <c r="I198" s="472" t="s">
        <v>137</v>
      </c>
      <c r="J198" s="495" t="s">
        <v>137</v>
      </c>
      <c r="K198" s="472" t="s">
        <v>137</v>
      </c>
      <c r="L198" s="472" t="s">
        <v>137</v>
      </c>
      <c r="M198" s="472" t="s">
        <v>137</v>
      </c>
      <c r="N198" s="472" t="s">
        <v>137</v>
      </c>
      <c r="O198" s="472" t="s">
        <v>137</v>
      </c>
      <c r="P198" s="472" t="s">
        <v>137</v>
      </c>
      <c r="Q198" s="465"/>
    </row>
    <row r="199" spans="1:17" ht="29.25" customHeight="1" x14ac:dyDescent="0.2">
      <c r="A199" s="477">
        <v>14</v>
      </c>
      <c r="B199" s="691"/>
      <c r="C199" s="677" t="s">
        <v>87</v>
      </c>
      <c r="D199" s="678"/>
      <c r="E199" s="472" t="s">
        <v>137</v>
      </c>
      <c r="F199" s="472" t="s">
        <v>137</v>
      </c>
      <c r="G199" s="472" t="s">
        <v>137</v>
      </c>
      <c r="H199" s="472" t="s">
        <v>137</v>
      </c>
      <c r="I199" s="472" t="s">
        <v>137</v>
      </c>
      <c r="J199" s="495" t="s">
        <v>137</v>
      </c>
      <c r="K199" s="472" t="s">
        <v>137</v>
      </c>
      <c r="L199" s="472" t="s">
        <v>137</v>
      </c>
      <c r="M199" s="472" t="s">
        <v>137</v>
      </c>
      <c r="N199" s="472" t="s">
        <v>137</v>
      </c>
      <c r="O199" s="472" t="s">
        <v>137</v>
      </c>
      <c r="P199" s="472" t="s">
        <v>137</v>
      </c>
      <c r="Q199" s="465"/>
    </row>
    <row r="200" spans="1:17" ht="19.5" customHeight="1" x14ac:dyDescent="0.2">
      <c r="A200" s="477">
        <v>15</v>
      </c>
      <c r="B200" s="658" t="s">
        <v>687</v>
      </c>
      <c r="C200" s="658"/>
      <c r="D200" s="658"/>
      <c r="E200" s="472"/>
      <c r="F200" s="472"/>
      <c r="G200" s="472" t="s">
        <v>698</v>
      </c>
      <c r="H200" s="472" t="s">
        <v>698</v>
      </c>
      <c r="I200" s="472" t="s">
        <v>698</v>
      </c>
      <c r="J200" s="495" t="s">
        <v>698</v>
      </c>
      <c r="K200" s="472" t="s">
        <v>698</v>
      </c>
      <c r="L200" s="472" t="s">
        <v>698</v>
      </c>
      <c r="M200" s="472"/>
      <c r="N200" s="472"/>
      <c r="O200" s="472"/>
      <c r="P200" s="472"/>
      <c r="Q200" s="465"/>
    </row>
    <row r="201" spans="1:17" ht="39" customHeight="1" x14ac:dyDescent="0.2">
      <c r="A201" s="477" t="s">
        <v>688</v>
      </c>
      <c r="B201" s="658" t="s">
        <v>686</v>
      </c>
      <c r="C201" s="658"/>
      <c r="D201" s="658"/>
      <c r="E201" s="472"/>
      <c r="F201" s="472"/>
      <c r="G201" s="472" t="s">
        <v>698</v>
      </c>
      <c r="H201" s="472" t="s">
        <v>698</v>
      </c>
      <c r="I201" s="472" t="s">
        <v>698</v>
      </c>
      <c r="J201" s="495" t="s">
        <v>698</v>
      </c>
      <c r="K201" s="472" t="s">
        <v>698</v>
      </c>
      <c r="L201" s="472" t="s">
        <v>698</v>
      </c>
      <c r="M201" s="472"/>
      <c r="N201" s="472"/>
      <c r="O201" s="472"/>
      <c r="P201" s="472"/>
      <c r="Q201" s="465"/>
    </row>
    <row r="202" spans="1:17" ht="19.5" customHeight="1" x14ac:dyDescent="0.2">
      <c r="A202" s="487">
        <v>16</v>
      </c>
      <c r="B202" s="659" t="s">
        <v>88</v>
      </c>
      <c r="C202" s="659"/>
      <c r="D202" s="660"/>
      <c r="E202" s="488">
        <f t="shared" ref="E202:O202" si="5">SUM(E186:E200)</f>
        <v>3</v>
      </c>
      <c r="F202" s="488">
        <f t="shared" si="5"/>
        <v>531.76</v>
      </c>
      <c r="G202" s="488">
        <f t="shared" si="5"/>
        <v>0</v>
      </c>
      <c r="H202" s="488">
        <f t="shared" si="5"/>
        <v>0</v>
      </c>
      <c r="I202" s="488">
        <f t="shared" si="5"/>
        <v>0</v>
      </c>
      <c r="J202" s="488">
        <f t="shared" si="5"/>
        <v>0</v>
      </c>
      <c r="K202" s="488">
        <f t="shared" si="5"/>
        <v>0</v>
      </c>
      <c r="L202" s="488">
        <f t="shared" si="5"/>
        <v>0</v>
      </c>
      <c r="M202" s="488">
        <f t="shared" si="5"/>
        <v>0</v>
      </c>
      <c r="N202" s="488">
        <f t="shared" si="5"/>
        <v>0</v>
      </c>
      <c r="O202" s="488">
        <f t="shared" si="5"/>
        <v>0</v>
      </c>
      <c r="P202" s="488">
        <f>SUM(P186:P200)</f>
        <v>0</v>
      </c>
      <c r="Q202" s="465"/>
    </row>
    <row r="203" spans="1:17" ht="38.25" customHeight="1" x14ac:dyDescent="0.2">
      <c r="A203" s="655">
        <v>17</v>
      </c>
      <c r="B203" s="656" t="s">
        <v>689</v>
      </c>
      <c r="C203" s="656"/>
      <c r="D203" s="656"/>
      <c r="E203" s="656"/>
      <c r="F203" s="656"/>
      <c r="G203" s="656"/>
      <c r="H203" s="656"/>
      <c r="I203" s="656"/>
      <c r="J203" s="656"/>
      <c r="K203" s="656"/>
      <c r="L203" s="656"/>
      <c r="M203" s="656"/>
      <c r="N203" s="656"/>
      <c r="O203" s="656"/>
      <c r="P203" s="656"/>
      <c r="Q203" s="482"/>
    </row>
    <row r="204" spans="1:17" ht="19.5" customHeight="1" x14ac:dyDescent="0.2">
      <c r="A204" s="655"/>
      <c r="B204" s="657" t="s">
        <v>691</v>
      </c>
      <c r="C204" s="657"/>
      <c r="D204" s="657"/>
      <c r="E204" s="657" t="s">
        <v>693</v>
      </c>
      <c r="F204" s="657"/>
      <c r="G204" s="657" t="s">
        <v>694</v>
      </c>
      <c r="H204" s="657"/>
      <c r="I204" s="657"/>
      <c r="J204" s="657" t="s">
        <v>695</v>
      </c>
      <c r="K204" s="657"/>
      <c r="L204" s="657"/>
      <c r="M204" s="657" t="s">
        <v>696</v>
      </c>
      <c r="N204" s="657"/>
      <c r="O204" s="657" t="s">
        <v>697</v>
      </c>
      <c r="P204" s="657"/>
      <c r="Q204" s="482"/>
    </row>
    <row r="205" spans="1:17" ht="19.5" customHeight="1" x14ac:dyDescent="0.2">
      <c r="A205" s="655"/>
      <c r="B205" s="657" t="s">
        <v>690</v>
      </c>
      <c r="C205" s="657"/>
      <c r="D205" s="657"/>
      <c r="E205" s="657"/>
      <c r="F205" s="657"/>
      <c r="G205" s="657"/>
      <c r="H205" s="657"/>
      <c r="I205" s="657"/>
      <c r="J205" s="657"/>
      <c r="K205" s="657"/>
      <c r="L205" s="657"/>
      <c r="M205" s="657"/>
      <c r="N205" s="657"/>
      <c r="O205" s="657"/>
      <c r="P205" s="657"/>
    </row>
    <row r="206" spans="1:17" ht="19.5" customHeight="1" x14ac:dyDescent="0.2">
      <c r="A206" s="655"/>
      <c r="B206" s="657" t="s">
        <v>692</v>
      </c>
      <c r="C206" s="657"/>
      <c r="D206" s="657"/>
      <c r="E206" s="657"/>
      <c r="F206" s="657"/>
      <c r="G206" s="657"/>
      <c r="H206" s="657"/>
      <c r="I206" s="657"/>
      <c r="J206" s="657"/>
      <c r="K206" s="657"/>
      <c r="L206" s="657"/>
      <c r="M206" s="657"/>
      <c r="N206" s="657"/>
      <c r="O206" s="657"/>
      <c r="P206" s="657"/>
    </row>
    <row r="207" spans="1:17" ht="9.75" customHeight="1" x14ac:dyDescent="0.2"/>
    <row r="208" spans="1:17" x14ac:dyDescent="0.2">
      <c r="B208" s="457"/>
      <c r="C208" s="457"/>
      <c r="D208" s="457"/>
      <c r="E208" s="457"/>
      <c r="F208" s="457"/>
      <c r="G208" s="457"/>
      <c r="H208" s="457"/>
      <c r="I208" s="457"/>
      <c r="J208" s="489"/>
      <c r="K208" s="457"/>
      <c r="L208" s="457"/>
      <c r="M208" s="457"/>
      <c r="N208" s="457"/>
      <c r="O208" s="457"/>
      <c r="P208" s="458" t="s">
        <v>141</v>
      </c>
    </row>
    <row r="209" spans="1:17" x14ac:dyDescent="0.2">
      <c r="B209" s="457"/>
      <c r="C209" s="457"/>
      <c r="D209" s="457"/>
      <c r="E209" s="457"/>
      <c r="F209" s="457"/>
      <c r="G209" s="457"/>
      <c r="H209" s="457"/>
      <c r="I209" s="457"/>
      <c r="J209" s="489"/>
      <c r="K209" s="457"/>
      <c r="L209" s="457"/>
      <c r="M209" s="457"/>
      <c r="N209" s="457"/>
      <c r="O209" s="457"/>
      <c r="P209" s="451" t="s">
        <v>619</v>
      </c>
    </row>
    <row r="210" spans="1:17" x14ac:dyDescent="0.2">
      <c r="A210" s="459"/>
      <c r="B210" s="459"/>
      <c r="C210" s="459"/>
      <c r="D210" s="459"/>
      <c r="E210" s="459"/>
      <c r="F210" s="459"/>
      <c r="G210" s="459"/>
      <c r="H210" s="459"/>
      <c r="I210" s="459"/>
      <c r="J210" s="490"/>
      <c r="K210" s="459"/>
      <c r="L210" s="459"/>
      <c r="M210" s="459"/>
      <c r="N210" s="459"/>
      <c r="O210" s="459"/>
      <c r="P210" s="458" t="s">
        <v>64</v>
      </c>
    </row>
    <row r="211" spans="1:17" ht="32.25" customHeight="1" x14ac:dyDescent="0.25">
      <c r="A211" s="679" t="s">
        <v>700</v>
      </c>
      <c r="B211" s="679"/>
      <c r="C211" s="679"/>
      <c r="D211" s="679"/>
      <c r="E211" s="679"/>
      <c r="F211" s="679"/>
      <c r="G211" s="679"/>
      <c r="H211" s="679"/>
      <c r="I211" s="679"/>
      <c r="J211" s="679"/>
      <c r="K211" s="679"/>
      <c r="L211" s="679"/>
      <c r="M211" s="679"/>
      <c r="N211" s="679"/>
      <c r="O211" s="679"/>
      <c r="P211" s="679"/>
    </row>
    <row r="212" spans="1:17" ht="21" customHeight="1" x14ac:dyDescent="0.2">
      <c r="A212" s="680" t="s">
        <v>699</v>
      </c>
      <c r="B212" s="680"/>
      <c r="C212" s="680"/>
      <c r="D212" s="680"/>
      <c r="E212" s="680"/>
      <c r="F212" s="680"/>
      <c r="G212" s="680"/>
      <c r="H212" s="680"/>
      <c r="I212" s="680"/>
      <c r="J212" s="680"/>
      <c r="K212" s="680"/>
      <c r="L212" s="680"/>
      <c r="M212" s="680"/>
      <c r="N212" s="680"/>
      <c r="O212" s="680"/>
      <c r="P212" s="680"/>
    </row>
    <row r="213" spans="1:17" ht="8.25" customHeight="1" x14ac:dyDescent="0.2">
      <c r="B213" s="464"/>
      <c r="C213" s="464"/>
      <c r="D213" s="464"/>
      <c r="E213" s="464"/>
      <c r="F213" s="464"/>
      <c r="G213" s="464"/>
      <c r="H213" s="464"/>
      <c r="I213" s="464"/>
      <c r="J213" s="492"/>
      <c r="K213" s="464"/>
      <c r="L213" s="464"/>
      <c r="M213" s="464"/>
      <c r="N213" s="464"/>
      <c r="O213" s="464"/>
      <c r="P213" s="464"/>
    </row>
    <row r="214" spans="1:17" ht="14.25" customHeight="1" x14ac:dyDescent="0.25">
      <c r="A214" s="681" t="s">
        <v>474</v>
      </c>
      <c r="B214" s="681"/>
      <c r="C214" s="681"/>
      <c r="D214" s="681"/>
      <c r="E214" s="681"/>
      <c r="F214" s="681"/>
      <c r="G214" s="681"/>
      <c r="H214" s="681"/>
      <c r="I214" s="681"/>
      <c r="J214" s="681"/>
      <c r="K214" s="681"/>
      <c r="L214" s="681"/>
      <c r="M214" s="681"/>
      <c r="N214" s="681"/>
      <c r="O214" s="681"/>
      <c r="P214" s="681"/>
    </row>
    <row r="215" spans="1:17" ht="34.5" customHeight="1" thickBot="1" x14ac:dyDescent="0.25">
      <c r="A215" s="665" t="s">
        <v>66</v>
      </c>
      <c r="B215" s="667" t="s">
        <v>67</v>
      </c>
      <c r="C215" s="667"/>
      <c r="D215" s="667"/>
      <c r="E215" s="668" t="s">
        <v>90</v>
      </c>
      <c r="F215" s="668"/>
      <c r="G215" s="669" t="s">
        <v>68</v>
      </c>
      <c r="H215" s="669"/>
      <c r="I215" s="669"/>
      <c r="J215" s="669"/>
      <c r="K215" s="669"/>
      <c r="L215" s="669"/>
      <c r="M215" s="668" t="s">
        <v>89</v>
      </c>
      <c r="N215" s="668"/>
      <c r="O215" s="668" t="s">
        <v>69</v>
      </c>
      <c r="P215" s="670"/>
      <c r="Q215" s="465"/>
    </row>
    <row r="216" spans="1:17" ht="13.5" thickBot="1" x14ac:dyDescent="0.25">
      <c r="A216" s="665"/>
      <c r="B216" s="667"/>
      <c r="C216" s="667"/>
      <c r="D216" s="667"/>
      <c r="E216" s="671" t="s">
        <v>70</v>
      </c>
      <c r="F216" s="671" t="s">
        <v>685</v>
      </c>
      <c r="G216" s="671" t="s">
        <v>70</v>
      </c>
      <c r="H216" s="671" t="s">
        <v>685</v>
      </c>
      <c r="I216" s="672" t="s">
        <v>71</v>
      </c>
      <c r="J216" s="672"/>
      <c r="K216" s="672"/>
      <c r="L216" s="672"/>
      <c r="M216" s="671" t="s">
        <v>70</v>
      </c>
      <c r="N216" s="673" t="s">
        <v>685</v>
      </c>
      <c r="O216" s="671" t="s">
        <v>70</v>
      </c>
      <c r="P216" s="674" t="s">
        <v>685</v>
      </c>
      <c r="Q216" s="465"/>
    </row>
    <row r="217" spans="1:17" ht="13.5" thickBot="1" x14ac:dyDescent="0.25">
      <c r="A217" s="665"/>
      <c r="B217" s="667"/>
      <c r="C217" s="667"/>
      <c r="D217" s="667"/>
      <c r="E217" s="671"/>
      <c r="F217" s="671"/>
      <c r="G217" s="671"/>
      <c r="H217" s="671"/>
      <c r="I217" s="676" t="s">
        <v>72</v>
      </c>
      <c r="J217" s="674" t="s">
        <v>73</v>
      </c>
      <c r="K217" s="674"/>
      <c r="L217" s="674"/>
      <c r="M217" s="671"/>
      <c r="N217" s="673"/>
      <c r="O217" s="671"/>
      <c r="P217" s="675"/>
      <c r="Q217" s="465"/>
    </row>
    <row r="218" spans="1:17" ht="53.25" customHeight="1" thickBot="1" x14ac:dyDescent="0.25">
      <c r="A218" s="665"/>
      <c r="B218" s="667"/>
      <c r="C218" s="667"/>
      <c r="D218" s="667"/>
      <c r="E218" s="671"/>
      <c r="F218" s="671"/>
      <c r="G218" s="671"/>
      <c r="H218" s="671"/>
      <c r="I218" s="676"/>
      <c r="J218" s="493" t="s">
        <v>395</v>
      </c>
      <c r="K218" s="466" t="s">
        <v>74</v>
      </c>
      <c r="L218" s="467" t="s">
        <v>75</v>
      </c>
      <c r="M218" s="671"/>
      <c r="N218" s="673"/>
      <c r="O218" s="671"/>
      <c r="P218" s="674"/>
      <c r="Q218" s="465"/>
    </row>
    <row r="219" spans="1:17" x14ac:dyDescent="0.2">
      <c r="A219" s="666"/>
      <c r="B219" s="667">
        <v>1</v>
      </c>
      <c r="C219" s="667"/>
      <c r="D219" s="667"/>
      <c r="E219" s="468">
        <v>2</v>
      </c>
      <c r="F219" s="468">
        <v>3</v>
      </c>
      <c r="G219" s="468">
        <v>4</v>
      </c>
      <c r="H219" s="468">
        <v>5</v>
      </c>
      <c r="I219" s="468">
        <v>6</v>
      </c>
      <c r="J219" s="494">
        <v>7</v>
      </c>
      <c r="K219" s="468">
        <v>8</v>
      </c>
      <c r="L219" s="468">
        <v>9</v>
      </c>
      <c r="M219" s="468">
        <v>10</v>
      </c>
      <c r="N219" s="468">
        <v>11</v>
      </c>
      <c r="O219" s="468">
        <v>12</v>
      </c>
      <c r="P219" s="469">
        <v>13</v>
      </c>
      <c r="Q219" s="465"/>
    </row>
    <row r="220" spans="1:17" ht="19.5" customHeight="1" thickBot="1" x14ac:dyDescent="0.25">
      <c r="A220" s="470">
        <v>1</v>
      </c>
      <c r="B220" s="686" t="s">
        <v>76</v>
      </c>
      <c r="C220" s="688" t="s">
        <v>77</v>
      </c>
      <c r="D220" s="471" t="s">
        <v>78</v>
      </c>
      <c r="E220" s="472" t="s">
        <v>137</v>
      </c>
      <c r="F220" s="472" t="s">
        <v>137</v>
      </c>
      <c r="G220" s="472" t="s">
        <v>137</v>
      </c>
      <c r="H220" s="472" t="s">
        <v>137</v>
      </c>
      <c r="I220" s="472" t="s">
        <v>137</v>
      </c>
      <c r="J220" s="495" t="s">
        <v>137</v>
      </c>
      <c r="K220" s="472" t="s">
        <v>137</v>
      </c>
      <c r="L220" s="472" t="s">
        <v>137</v>
      </c>
      <c r="M220" s="472" t="s">
        <v>137</v>
      </c>
      <c r="N220" s="472" t="s">
        <v>137</v>
      </c>
      <c r="O220" s="472" t="s">
        <v>137</v>
      </c>
      <c r="P220" s="472" t="s">
        <v>137</v>
      </c>
      <c r="Q220" s="465"/>
    </row>
    <row r="221" spans="1:17" ht="19.5" customHeight="1" thickBot="1" x14ac:dyDescent="0.25">
      <c r="A221" s="473">
        <v>2</v>
      </c>
      <c r="B221" s="687"/>
      <c r="C221" s="689"/>
      <c r="D221" s="474" t="s">
        <v>79</v>
      </c>
      <c r="E221" s="472" t="s">
        <v>137</v>
      </c>
      <c r="F221" s="472" t="s">
        <v>137</v>
      </c>
      <c r="G221" s="472" t="s">
        <v>137</v>
      </c>
      <c r="H221" s="472" t="s">
        <v>137</v>
      </c>
      <c r="I221" s="472" t="s">
        <v>137</v>
      </c>
      <c r="J221" s="495" t="s">
        <v>137</v>
      </c>
      <c r="K221" s="472" t="s">
        <v>137</v>
      </c>
      <c r="L221" s="472" t="s">
        <v>137</v>
      </c>
      <c r="M221" s="472" t="s">
        <v>137</v>
      </c>
      <c r="N221" s="472" t="s">
        <v>137</v>
      </c>
      <c r="O221" s="472" t="s">
        <v>137</v>
      </c>
      <c r="P221" s="472" t="s">
        <v>137</v>
      </c>
      <c r="Q221" s="465"/>
    </row>
    <row r="222" spans="1:17" ht="19.5" customHeight="1" thickBot="1" x14ac:dyDescent="0.25">
      <c r="A222" s="473">
        <v>3</v>
      </c>
      <c r="B222" s="687"/>
      <c r="C222" s="690" t="s">
        <v>80</v>
      </c>
      <c r="D222" s="475" t="s">
        <v>78</v>
      </c>
      <c r="E222" s="472" t="s">
        <v>137</v>
      </c>
      <c r="F222" s="472" t="s">
        <v>137</v>
      </c>
      <c r="G222" s="472" t="s">
        <v>137</v>
      </c>
      <c r="H222" s="472" t="s">
        <v>137</v>
      </c>
      <c r="I222" s="472" t="s">
        <v>137</v>
      </c>
      <c r="J222" s="495" t="s">
        <v>137</v>
      </c>
      <c r="K222" s="472" t="s">
        <v>137</v>
      </c>
      <c r="L222" s="472" t="s">
        <v>137</v>
      </c>
      <c r="M222" s="472" t="s">
        <v>137</v>
      </c>
      <c r="N222" s="472" t="s">
        <v>137</v>
      </c>
      <c r="O222" s="472" t="s">
        <v>137</v>
      </c>
      <c r="P222" s="472" t="s">
        <v>137</v>
      </c>
      <c r="Q222" s="465"/>
    </row>
    <row r="223" spans="1:17" ht="19.5" customHeight="1" x14ac:dyDescent="0.2">
      <c r="A223" s="473">
        <v>4</v>
      </c>
      <c r="B223" s="687"/>
      <c r="C223" s="690"/>
      <c r="D223" s="475" t="s">
        <v>79</v>
      </c>
      <c r="E223" s="472" t="s">
        <v>137</v>
      </c>
      <c r="F223" s="472" t="s">
        <v>137</v>
      </c>
      <c r="G223" s="472" t="s">
        <v>137</v>
      </c>
      <c r="H223" s="472" t="s">
        <v>137</v>
      </c>
      <c r="I223" s="472" t="s">
        <v>137</v>
      </c>
      <c r="J223" s="495" t="s">
        <v>137</v>
      </c>
      <c r="K223" s="472" t="s">
        <v>137</v>
      </c>
      <c r="L223" s="472" t="s">
        <v>137</v>
      </c>
      <c r="M223" s="472" t="s">
        <v>137</v>
      </c>
      <c r="N223" s="472" t="s">
        <v>137</v>
      </c>
      <c r="O223" s="472" t="s">
        <v>137</v>
      </c>
      <c r="P223" s="472" t="s">
        <v>137</v>
      </c>
      <c r="Q223" s="465"/>
    </row>
    <row r="224" spans="1:17" ht="19.5" customHeight="1" x14ac:dyDescent="0.2">
      <c r="A224" s="473">
        <v>5</v>
      </c>
      <c r="B224" s="691" t="s">
        <v>81</v>
      </c>
      <c r="C224" s="484" t="s">
        <v>77</v>
      </c>
      <c r="D224" s="476" t="s">
        <v>79</v>
      </c>
      <c r="E224" s="472" t="s">
        <v>137</v>
      </c>
      <c r="F224" s="472" t="s">
        <v>137</v>
      </c>
      <c r="G224" s="472" t="s">
        <v>137</v>
      </c>
      <c r="H224" s="472" t="s">
        <v>137</v>
      </c>
      <c r="I224" s="472" t="s">
        <v>137</v>
      </c>
      <c r="J224" s="495" t="s">
        <v>137</v>
      </c>
      <c r="K224" s="472" t="s">
        <v>137</v>
      </c>
      <c r="L224" s="472" t="s">
        <v>137</v>
      </c>
      <c r="M224" s="472" t="s">
        <v>137</v>
      </c>
      <c r="N224" s="472" t="s">
        <v>137</v>
      </c>
      <c r="O224" s="472" t="s">
        <v>137</v>
      </c>
      <c r="P224" s="472" t="s">
        <v>137</v>
      </c>
      <c r="Q224" s="465"/>
    </row>
    <row r="225" spans="1:17" ht="19.5" customHeight="1" x14ac:dyDescent="0.2">
      <c r="A225" s="473">
        <v>6</v>
      </c>
      <c r="B225" s="691"/>
      <c r="C225" s="484" t="s">
        <v>80</v>
      </c>
      <c r="D225" s="476" t="s">
        <v>79</v>
      </c>
      <c r="E225" s="472">
        <f>1+1</f>
        <v>2</v>
      </c>
      <c r="F225" s="472">
        <f>1250+304</f>
        <v>1554</v>
      </c>
      <c r="G225" s="472">
        <v>1</v>
      </c>
      <c r="H225" s="472">
        <v>304</v>
      </c>
      <c r="I225" s="472">
        <v>1</v>
      </c>
      <c r="J225" s="495" t="s">
        <v>137</v>
      </c>
      <c r="K225" s="472">
        <v>1</v>
      </c>
      <c r="L225" s="472" t="s">
        <v>137</v>
      </c>
      <c r="M225" s="472" t="s">
        <v>137</v>
      </c>
      <c r="N225" s="472" t="s">
        <v>137</v>
      </c>
      <c r="O225" s="472" t="s">
        <v>137</v>
      </c>
      <c r="P225" s="472" t="s">
        <v>137</v>
      </c>
      <c r="Q225" s="465"/>
    </row>
    <row r="226" spans="1:17" ht="19.5" customHeight="1" x14ac:dyDescent="0.2">
      <c r="A226" s="477">
        <v>7</v>
      </c>
      <c r="B226" s="692" t="s">
        <v>82</v>
      </c>
      <c r="C226" s="485" t="s">
        <v>77</v>
      </c>
      <c r="D226" s="476" t="s">
        <v>79</v>
      </c>
      <c r="E226" s="472" t="s">
        <v>137</v>
      </c>
      <c r="F226" s="472" t="s">
        <v>137</v>
      </c>
      <c r="G226" s="472" t="s">
        <v>137</v>
      </c>
      <c r="H226" s="472" t="s">
        <v>137</v>
      </c>
      <c r="I226" s="472" t="s">
        <v>137</v>
      </c>
      <c r="J226" s="495" t="s">
        <v>137</v>
      </c>
      <c r="K226" s="472" t="s">
        <v>137</v>
      </c>
      <c r="L226" s="472" t="s">
        <v>137</v>
      </c>
      <c r="M226" s="472" t="s">
        <v>137</v>
      </c>
      <c r="N226" s="472" t="s">
        <v>137</v>
      </c>
      <c r="O226" s="472" t="s">
        <v>137</v>
      </c>
      <c r="P226" s="472" t="s">
        <v>137</v>
      </c>
      <c r="Q226" s="465"/>
    </row>
    <row r="227" spans="1:17" ht="19.5" customHeight="1" x14ac:dyDescent="0.2">
      <c r="A227" s="477">
        <v>8</v>
      </c>
      <c r="B227" s="692"/>
      <c r="C227" s="485" t="s">
        <v>80</v>
      </c>
      <c r="D227" s="476" t="s">
        <v>79</v>
      </c>
      <c r="E227" s="472" t="s">
        <v>137</v>
      </c>
      <c r="F227" s="472" t="s">
        <v>137</v>
      </c>
      <c r="G227" s="472" t="s">
        <v>137</v>
      </c>
      <c r="H227" s="472" t="s">
        <v>137</v>
      </c>
      <c r="I227" s="472" t="s">
        <v>137</v>
      </c>
      <c r="J227" s="495" t="s">
        <v>137</v>
      </c>
      <c r="K227" s="472" t="s">
        <v>137</v>
      </c>
      <c r="L227" s="472" t="s">
        <v>137</v>
      </c>
      <c r="M227" s="472" t="s">
        <v>137</v>
      </c>
      <c r="N227" s="472" t="s">
        <v>137</v>
      </c>
      <c r="O227" s="472" t="s">
        <v>137</v>
      </c>
      <c r="P227" s="472" t="s">
        <v>137</v>
      </c>
      <c r="Q227" s="465"/>
    </row>
    <row r="228" spans="1:17" ht="24.75" customHeight="1" x14ac:dyDescent="0.2">
      <c r="A228" s="478">
        <v>9</v>
      </c>
      <c r="B228" s="692" t="s">
        <v>140</v>
      </c>
      <c r="C228" s="682" t="s">
        <v>682</v>
      </c>
      <c r="D228" s="683"/>
      <c r="E228" s="472" t="s">
        <v>137</v>
      </c>
      <c r="F228" s="472" t="s">
        <v>137</v>
      </c>
      <c r="G228" s="472" t="s">
        <v>137</v>
      </c>
      <c r="H228" s="472" t="s">
        <v>137</v>
      </c>
      <c r="I228" s="472" t="s">
        <v>137</v>
      </c>
      <c r="J228" s="495" t="s">
        <v>137</v>
      </c>
      <c r="K228" s="472" t="s">
        <v>137</v>
      </c>
      <c r="L228" s="472" t="s">
        <v>137</v>
      </c>
      <c r="M228" s="472" t="s">
        <v>137</v>
      </c>
      <c r="N228" s="472" t="s">
        <v>137</v>
      </c>
      <c r="O228" s="472" t="s">
        <v>137</v>
      </c>
      <c r="P228" s="472" t="s">
        <v>137</v>
      </c>
      <c r="Q228" s="465"/>
    </row>
    <row r="229" spans="1:17" ht="15" customHeight="1" x14ac:dyDescent="0.2">
      <c r="A229" s="477">
        <v>10</v>
      </c>
      <c r="B229" s="692"/>
      <c r="C229" s="684" t="s">
        <v>83</v>
      </c>
      <c r="D229" s="685"/>
      <c r="E229" s="472" t="s">
        <v>137</v>
      </c>
      <c r="F229" s="472" t="s">
        <v>137</v>
      </c>
      <c r="G229" s="472" t="s">
        <v>137</v>
      </c>
      <c r="H229" s="472" t="s">
        <v>137</v>
      </c>
      <c r="I229" s="472" t="s">
        <v>137</v>
      </c>
      <c r="J229" s="495" t="s">
        <v>137</v>
      </c>
      <c r="K229" s="472" t="s">
        <v>137</v>
      </c>
      <c r="L229" s="472" t="s">
        <v>137</v>
      </c>
      <c r="M229" s="472" t="s">
        <v>137</v>
      </c>
      <c r="N229" s="472" t="s">
        <v>137</v>
      </c>
      <c r="O229" s="472" t="s">
        <v>137</v>
      </c>
      <c r="P229" s="472" t="s">
        <v>137</v>
      </c>
      <c r="Q229" s="465"/>
    </row>
    <row r="230" spans="1:17" ht="27" customHeight="1" x14ac:dyDescent="0.2">
      <c r="A230" s="477">
        <v>11</v>
      </c>
      <c r="B230" s="692"/>
      <c r="C230" s="684" t="s">
        <v>84</v>
      </c>
      <c r="D230" s="685"/>
      <c r="E230" s="472" t="s">
        <v>137</v>
      </c>
      <c r="F230" s="472" t="s">
        <v>137</v>
      </c>
      <c r="G230" s="472" t="s">
        <v>137</v>
      </c>
      <c r="H230" s="472" t="s">
        <v>137</v>
      </c>
      <c r="I230" s="472" t="s">
        <v>137</v>
      </c>
      <c r="J230" s="495" t="s">
        <v>137</v>
      </c>
      <c r="K230" s="472" t="s">
        <v>137</v>
      </c>
      <c r="L230" s="472" t="s">
        <v>137</v>
      </c>
      <c r="M230" s="472" t="s">
        <v>137</v>
      </c>
      <c r="N230" s="472" t="s">
        <v>137</v>
      </c>
      <c r="O230" s="472" t="s">
        <v>137</v>
      </c>
      <c r="P230" s="472" t="s">
        <v>137</v>
      </c>
      <c r="Q230" s="465"/>
    </row>
    <row r="231" spans="1:17" ht="19.5" customHeight="1" x14ac:dyDescent="0.2">
      <c r="A231" s="477">
        <v>12</v>
      </c>
      <c r="B231" s="692"/>
      <c r="C231" s="684" t="s">
        <v>85</v>
      </c>
      <c r="D231" s="685"/>
      <c r="E231" s="472" t="s">
        <v>137</v>
      </c>
      <c r="F231" s="472" t="s">
        <v>137</v>
      </c>
      <c r="G231" s="472" t="s">
        <v>137</v>
      </c>
      <c r="H231" s="472" t="s">
        <v>137</v>
      </c>
      <c r="I231" s="472" t="s">
        <v>137</v>
      </c>
      <c r="J231" s="495" t="s">
        <v>137</v>
      </c>
      <c r="K231" s="472" t="s">
        <v>137</v>
      </c>
      <c r="L231" s="472" t="s">
        <v>137</v>
      </c>
      <c r="M231" s="472" t="s">
        <v>137</v>
      </c>
      <c r="N231" s="472" t="s">
        <v>137</v>
      </c>
      <c r="O231" s="472" t="s">
        <v>137</v>
      </c>
      <c r="P231" s="472" t="s">
        <v>137</v>
      </c>
      <c r="Q231" s="465"/>
    </row>
    <row r="232" spans="1:17" ht="24.75" customHeight="1" x14ac:dyDescent="0.2">
      <c r="A232" s="477">
        <v>13</v>
      </c>
      <c r="B232" s="692"/>
      <c r="C232" s="684" t="s">
        <v>86</v>
      </c>
      <c r="D232" s="685"/>
      <c r="E232" s="472" t="s">
        <v>137</v>
      </c>
      <c r="F232" s="472" t="s">
        <v>137</v>
      </c>
      <c r="G232" s="472" t="s">
        <v>137</v>
      </c>
      <c r="H232" s="472" t="s">
        <v>137</v>
      </c>
      <c r="I232" s="472" t="s">
        <v>137</v>
      </c>
      <c r="J232" s="495" t="s">
        <v>137</v>
      </c>
      <c r="K232" s="472" t="s">
        <v>137</v>
      </c>
      <c r="L232" s="472" t="s">
        <v>137</v>
      </c>
      <c r="M232" s="472" t="s">
        <v>137</v>
      </c>
      <c r="N232" s="472" t="s">
        <v>137</v>
      </c>
      <c r="O232" s="472" t="s">
        <v>137</v>
      </c>
      <c r="P232" s="472" t="s">
        <v>137</v>
      </c>
      <c r="Q232" s="465"/>
    </row>
    <row r="233" spans="1:17" ht="29.25" customHeight="1" x14ac:dyDescent="0.2">
      <c r="A233" s="477">
        <v>14</v>
      </c>
      <c r="B233" s="691"/>
      <c r="C233" s="677" t="s">
        <v>87</v>
      </c>
      <c r="D233" s="678"/>
      <c r="E233" s="472" t="s">
        <v>137</v>
      </c>
      <c r="F233" s="472" t="s">
        <v>137</v>
      </c>
      <c r="G233" s="472" t="s">
        <v>137</v>
      </c>
      <c r="H233" s="472" t="s">
        <v>137</v>
      </c>
      <c r="I233" s="472" t="s">
        <v>137</v>
      </c>
      <c r="J233" s="495" t="s">
        <v>137</v>
      </c>
      <c r="K233" s="472" t="s">
        <v>137</v>
      </c>
      <c r="L233" s="472" t="s">
        <v>137</v>
      </c>
      <c r="M233" s="472" t="s">
        <v>137</v>
      </c>
      <c r="N233" s="472" t="s">
        <v>137</v>
      </c>
      <c r="O233" s="472" t="s">
        <v>137</v>
      </c>
      <c r="P233" s="472" t="s">
        <v>137</v>
      </c>
      <c r="Q233" s="465"/>
    </row>
    <row r="234" spans="1:17" ht="19.5" customHeight="1" x14ac:dyDescent="0.2">
      <c r="A234" s="477">
        <v>15</v>
      </c>
      <c r="B234" s="658" t="s">
        <v>687</v>
      </c>
      <c r="C234" s="658"/>
      <c r="D234" s="658"/>
      <c r="E234" s="472"/>
      <c r="F234" s="472"/>
      <c r="G234" s="472" t="s">
        <v>698</v>
      </c>
      <c r="H234" s="472" t="s">
        <v>698</v>
      </c>
      <c r="I234" s="472" t="s">
        <v>698</v>
      </c>
      <c r="J234" s="495" t="s">
        <v>698</v>
      </c>
      <c r="K234" s="472" t="s">
        <v>698</v>
      </c>
      <c r="L234" s="472" t="s">
        <v>698</v>
      </c>
      <c r="M234" s="472"/>
      <c r="N234" s="472"/>
      <c r="O234" s="472"/>
      <c r="P234" s="472"/>
      <c r="Q234" s="465"/>
    </row>
    <row r="235" spans="1:17" ht="39" customHeight="1" x14ac:dyDescent="0.2">
      <c r="A235" s="477" t="s">
        <v>688</v>
      </c>
      <c r="B235" s="658" t="s">
        <v>686</v>
      </c>
      <c r="C235" s="658"/>
      <c r="D235" s="658"/>
      <c r="E235" s="472"/>
      <c r="F235" s="472"/>
      <c r="G235" s="472" t="s">
        <v>698</v>
      </c>
      <c r="H235" s="472" t="s">
        <v>698</v>
      </c>
      <c r="I235" s="472" t="s">
        <v>698</v>
      </c>
      <c r="J235" s="495" t="s">
        <v>698</v>
      </c>
      <c r="K235" s="472" t="s">
        <v>698</v>
      </c>
      <c r="L235" s="472" t="s">
        <v>698</v>
      </c>
      <c r="M235" s="472"/>
      <c r="N235" s="472"/>
      <c r="O235" s="472"/>
      <c r="P235" s="472"/>
      <c r="Q235" s="465"/>
    </row>
    <row r="236" spans="1:17" ht="19.5" customHeight="1" x14ac:dyDescent="0.2">
      <c r="A236" s="487">
        <v>16</v>
      </c>
      <c r="B236" s="659" t="s">
        <v>88</v>
      </c>
      <c r="C236" s="659"/>
      <c r="D236" s="660"/>
      <c r="E236" s="488">
        <f t="shared" ref="E236:O236" si="6">SUM(E220:E234)</f>
        <v>2</v>
      </c>
      <c r="F236" s="488">
        <f t="shared" si="6"/>
        <v>1554</v>
      </c>
      <c r="G236" s="488">
        <f t="shared" si="6"/>
        <v>1</v>
      </c>
      <c r="H236" s="488">
        <f t="shared" si="6"/>
        <v>304</v>
      </c>
      <c r="I236" s="488">
        <f t="shared" si="6"/>
        <v>1</v>
      </c>
      <c r="J236" s="488">
        <f t="shared" si="6"/>
        <v>0</v>
      </c>
      <c r="K236" s="488">
        <f t="shared" si="6"/>
        <v>1</v>
      </c>
      <c r="L236" s="488">
        <f t="shared" si="6"/>
        <v>0</v>
      </c>
      <c r="M236" s="488">
        <f t="shared" si="6"/>
        <v>0</v>
      </c>
      <c r="N236" s="488">
        <f t="shared" si="6"/>
        <v>0</v>
      </c>
      <c r="O236" s="488">
        <f t="shared" si="6"/>
        <v>0</v>
      </c>
      <c r="P236" s="488">
        <f>SUM(P220:P234)</f>
        <v>0</v>
      </c>
      <c r="Q236" s="465"/>
    </row>
    <row r="237" spans="1:17" ht="38.25" customHeight="1" x14ac:dyDescent="0.2">
      <c r="A237" s="655">
        <v>17</v>
      </c>
      <c r="B237" s="656" t="s">
        <v>689</v>
      </c>
      <c r="C237" s="656"/>
      <c r="D237" s="656"/>
      <c r="E237" s="656"/>
      <c r="F237" s="656"/>
      <c r="G237" s="656"/>
      <c r="H237" s="656"/>
      <c r="I237" s="656"/>
      <c r="J237" s="656"/>
      <c r="K237" s="656"/>
      <c r="L237" s="656"/>
      <c r="M237" s="656"/>
      <c r="N237" s="656"/>
      <c r="O237" s="656"/>
      <c r="P237" s="656"/>
      <c r="Q237" s="482"/>
    </row>
    <row r="238" spans="1:17" ht="19.5" customHeight="1" x14ac:dyDescent="0.2">
      <c r="A238" s="655"/>
      <c r="B238" s="657" t="s">
        <v>691</v>
      </c>
      <c r="C238" s="657"/>
      <c r="D238" s="657"/>
      <c r="E238" s="657" t="s">
        <v>693</v>
      </c>
      <c r="F238" s="657"/>
      <c r="G238" s="657" t="s">
        <v>694</v>
      </c>
      <c r="H238" s="657"/>
      <c r="I238" s="657"/>
      <c r="J238" s="657" t="s">
        <v>695</v>
      </c>
      <c r="K238" s="657"/>
      <c r="L238" s="657"/>
      <c r="M238" s="657" t="s">
        <v>696</v>
      </c>
      <c r="N238" s="657"/>
      <c r="O238" s="657" t="s">
        <v>697</v>
      </c>
      <c r="P238" s="657"/>
      <c r="Q238" s="482"/>
    </row>
    <row r="239" spans="1:17" ht="19.5" customHeight="1" x14ac:dyDescent="0.2">
      <c r="A239" s="655"/>
      <c r="B239" s="657" t="s">
        <v>690</v>
      </c>
      <c r="C239" s="657"/>
      <c r="D239" s="657"/>
      <c r="E239" s="657"/>
      <c r="F239" s="657"/>
      <c r="G239" s="657"/>
      <c r="H239" s="657"/>
      <c r="I239" s="657"/>
      <c r="J239" s="657"/>
      <c r="K239" s="657"/>
      <c r="L239" s="657"/>
      <c r="M239" s="657"/>
      <c r="N239" s="657"/>
      <c r="O239" s="657"/>
      <c r="P239" s="657"/>
    </row>
    <row r="240" spans="1:17" ht="19.5" customHeight="1" x14ac:dyDescent="0.2">
      <c r="A240" s="655"/>
      <c r="B240" s="657" t="s">
        <v>692</v>
      </c>
      <c r="C240" s="657"/>
      <c r="D240" s="657"/>
      <c r="E240" s="657"/>
      <c r="F240" s="657"/>
      <c r="G240" s="657"/>
      <c r="H240" s="657"/>
      <c r="I240" s="657"/>
      <c r="J240" s="657"/>
      <c r="K240" s="657"/>
      <c r="L240" s="657"/>
      <c r="M240" s="657"/>
      <c r="N240" s="657"/>
      <c r="O240" s="657"/>
      <c r="P240" s="657"/>
    </row>
    <row r="241" spans="1:17" ht="9.75" customHeight="1" x14ac:dyDescent="0.2"/>
    <row r="242" spans="1:17" hidden="1" x14ac:dyDescent="0.2">
      <c r="B242" s="457"/>
      <c r="C242" s="457"/>
      <c r="D242" s="457"/>
      <c r="E242" s="457"/>
      <c r="F242" s="457"/>
      <c r="G242" s="457"/>
      <c r="H242" s="457"/>
      <c r="I242" s="457"/>
      <c r="J242" s="489"/>
      <c r="K242" s="457"/>
      <c r="L242" s="457"/>
      <c r="M242" s="457"/>
      <c r="N242" s="457"/>
      <c r="O242" s="457"/>
      <c r="P242" s="458" t="s">
        <v>141</v>
      </c>
    </row>
    <row r="243" spans="1:17" hidden="1" x14ac:dyDescent="0.2">
      <c r="B243" s="457"/>
      <c r="C243" s="457"/>
      <c r="D243" s="457"/>
      <c r="E243" s="457"/>
      <c r="F243" s="457"/>
      <c r="G243" s="457"/>
      <c r="H243" s="457"/>
      <c r="I243" s="457"/>
      <c r="J243" s="489"/>
      <c r="K243" s="457"/>
      <c r="L243" s="457"/>
      <c r="M243" s="457"/>
      <c r="N243" s="457"/>
      <c r="O243" s="457"/>
      <c r="P243" s="451" t="s">
        <v>619</v>
      </c>
    </row>
    <row r="244" spans="1:17" hidden="1" x14ac:dyDescent="0.2">
      <c r="A244" s="459"/>
      <c r="B244" s="459"/>
      <c r="C244" s="459"/>
      <c r="D244" s="459"/>
      <c r="E244" s="459"/>
      <c r="F244" s="459"/>
      <c r="G244" s="459"/>
      <c r="H244" s="459"/>
      <c r="I244" s="459"/>
      <c r="J244" s="490"/>
      <c r="K244" s="459"/>
      <c r="L244" s="459"/>
      <c r="M244" s="459"/>
      <c r="N244" s="459"/>
      <c r="O244" s="459"/>
      <c r="P244" s="458" t="s">
        <v>64</v>
      </c>
    </row>
    <row r="245" spans="1:17" ht="34.5" hidden="1" customHeight="1" x14ac:dyDescent="0.25">
      <c r="A245" s="679" t="s">
        <v>700</v>
      </c>
      <c r="B245" s="679"/>
      <c r="C245" s="679"/>
      <c r="D245" s="679"/>
      <c r="E245" s="679"/>
      <c r="F245" s="679"/>
      <c r="G245" s="679"/>
      <c r="H245" s="679"/>
      <c r="I245" s="679"/>
      <c r="J245" s="679"/>
      <c r="K245" s="679"/>
      <c r="L245" s="679"/>
      <c r="M245" s="679"/>
      <c r="N245" s="679"/>
      <c r="O245" s="679"/>
      <c r="P245" s="679"/>
    </row>
    <row r="246" spans="1:17" ht="24" hidden="1" customHeight="1" x14ac:dyDescent="0.2">
      <c r="A246" s="680" t="s">
        <v>699</v>
      </c>
      <c r="B246" s="680"/>
      <c r="C246" s="680"/>
      <c r="D246" s="680"/>
      <c r="E246" s="680"/>
      <c r="F246" s="680"/>
      <c r="G246" s="680"/>
      <c r="H246" s="680"/>
      <c r="I246" s="680"/>
      <c r="J246" s="680"/>
      <c r="K246" s="680"/>
      <c r="L246" s="680"/>
      <c r="M246" s="680"/>
      <c r="N246" s="680"/>
      <c r="O246" s="680"/>
      <c r="P246" s="680"/>
    </row>
    <row r="247" spans="1:17" ht="12" hidden="1" customHeight="1" x14ac:dyDescent="0.2">
      <c r="A247" s="664" t="s">
        <v>11</v>
      </c>
      <c r="B247" s="664"/>
      <c r="C247" s="664"/>
      <c r="D247" s="664"/>
      <c r="E247" s="664"/>
      <c r="F247" s="664"/>
      <c r="G247" s="664"/>
      <c r="H247" s="664"/>
      <c r="I247" s="664"/>
      <c r="J247" s="664"/>
      <c r="K247" s="664"/>
      <c r="L247" s="664"/>
      <c r="M247" s="664"/>
      <c r="N247" s="664"/>
      <c r="O247" s="664"/>
      <c r="P247" s="664"/>
    </row>
    <row r="248" spans="1:17" ht="8.25" hidden="1" customHeight="1" x14ac:dyDescent="0.2">
      <c r="B248" s="464"/>
      <c r="C248" s="464"/>
      <c r="D248" s="464"/>
      <c r="E248" s="464"/>
      <c r="F248" s="464"/>
      <c r="G248" s="464"/>
      <c r="H248" s="464"/>
      <c r="I248" s="464"/>
      <c r="J248" s="492"/>
      <c r="K248" s="464"/>
      <c r="L248" s="464"/>
      <c r="M248" s="464"/>
      <c r="N248" s="464"/>
      <c r="O248" s="464"/>
      <c r="P248" s="464"/>
    </row>
    <row r="249" spans="1:17" ht="14.25" hidden="1" customHeight="1" x14ac:dyDescent="0.25">
      <c r="A249" s="681" t="s">
        <v>462</v>
      </c>
      <c r="B249" s="681"/>
      <c r="C249" s="681"/>
      <c r="D249" s="681"/>
      <c r="E249" s="681"/>
      <c r="F249" s="681"/>
      <c r="G249" s="681"/>
      <c r="H249" s="681"/>
      <c r="I249" s="681"/>
      <c r="J249" s="681"/>
      <c r="K249" s="681"/>
      <c r="L249" s="681"/>
      <c r="M249" s="681"/>
      <c r="N249" s="681"/>
      <c r="O249" s="681"/>
      <c r="P249" s="681"/>
    </row>
    <row r="250" spans="1:17" ht="34.5" hidden="1" customHeight="1" thickBot="1" x14ac:dyDescent="0.25">
      <c r="A250" s="665" t="s">
        <v>66</v>
      </c>
      <c r="B250" s="667" t="s">
        <v>67</v>
      </c>
      <c r="C250" s="667"/>
      <c r="D250" s="667"/>
      <c r="E250" s="668" t="s">
        <v>90</v>
      </c>
      <c r="F250" s="668"/>
      <c r="G250" s="669" t="s">
        <v>68</v>
      </c>
      <c r="H250" s="669"/>
      <c r="I250" s="669"/>
      <c r="J250" s="669"/>
      <c r="K250" s="669"/>
      <c r="L250" s="669"/>
      <c r="M250" s="668" t="s">
        <v>89</v>
      </c>
      <c r="N250" s="668"/>
      <c r="O250" s="668" t="s">
        <v>69</v>
      </c>
      <c r="P250" s="670"/>
      <c r="Q250" s="465"/>
    </row>
    <row r="251" spans="1:17" ht="13.5" hidden="1" thickBot="1" x14ac:dyDescent="0.25">
      <c r="A251" s="665"/>
      <c r="B251" s="667"/>
      <c r="C251" s="667"/>
      <c r="D251" s="667"/>
      <c r="E251" s="671" t="s">
        <v>70</v>
      </c>
      <c r="F251" s="671" t="s">
        <v>685</v>
      </c>
      <c r="G251" s="671" t="s">
        <v>70</v>
      </c>
      <c r="H251" s="671" t="s">
        <v>685</v>
      </c>
      <c r="I251" s="672" t="s">
        <v>71</v>
      </c>
      <c r="J251" s="672"/>
      <c r="K251" s="672"/>
      <c r="L251" s="672"/>
      <c r="M251" s="671" t="s">
        <v>70</v>
      </c>
      <c r="N251" s="673" t="s">
        <v>685</v>
      </c>
      <c r="O251" s="671" t="s">
        <v>70</v>
      </c>
      <c r="P251" s="674" t="s">
        <v>685</v>
      </c>
      <c r="Q251" s="465"/>
    </row>
    <row r="252" spans="1:17" ht="13.5" hidden="1" thickBot="1" x14ac:dyDescent="0.25">
      <c r="A252" s="665"/>
      <c r="B252" s="667"/>
      <c r="C252" s="667"/>
      <c r="D252" s="667"/>
      <c r="E252" s="671"/>
      <c r="F252" s="671"/>
      <c r="G252" s="671"/>
      <c r="H252" s="671"/>
      <c r="I252" s="676" t="s">
        <v>72</v>
      </c>
      <c r="J252" s="674" t="s">
        <v>73</v>
      </c>
      <c r="K252" s="674"/>
      <c r="L252" s="674"/>
      <c r="M252" s="671"/>
      <c r="N252" s="673"/>
      <c r="O252" s="671"/>
      <c r="P252" s="675"/>
      <c r="Q252" s="465"/>
    </row>
    <row r="253" spans="1:17" ht="53.25" hidden="1" customHeight="1" thickBot="1" x14ac:dyDescent="0.25">
      <c r="A253" s="665"/>
      <c r="B253" s="667"/>
      <c r="C253" s="667"/>
      <c r="D253" s="667"/>
      <c r="E253" s="671"/>
      <c r="F253" s="671"/>
      <c r="G253" s="671"/>
      <c r="H253" s="671"/>
      <c r="I253" s="676"/>
      <c r="J253" s="493" t="s">
        <v>395</v>
      </c>
      <c r="K253" s="466" t="s">
        <v>74</v>
      </c>
      <c r="L253" s="467" t="s">
        <v>75</v>
      </c>
      <c r="M253" s="671"/>
      <c r="N253" s="673"/>
      <c r="O253" s="671"/>
      <c r="P253" s="674"/>
      <c r="Q253" s="465"/>
    </row>
    <row r="254" spans="1:17" hidden="1" x14ac:dyDescent="0.2">
      <c r="A254" s="666"/>
      <c r="B254" s="667">
        <v>1</v>
      </c>
      <c r="C254" s="667"/>
      <c r="D254" s="667"/>
      <c r="E254" s="468">
        <v>2</v>
      </c>
      <c r="F254" s="468">
        <v>3</v>
      </c>
      <c r="G254" s="468">
        <v>4</v>
      </c>
      <c r="H254" s="468">
        <v>5</v>
      </c>
      <c r="I254" s="468">
        <v>6</v>
      </c>
      <c r="J254" s="494">
        <v>7</v>
      </c>
      <c r="K254" s="468">
        <v>8</v>
      </c>
      <c r="L254" s="468">
        <v>9</v>
      </c>
      <c r="M254" s="468">
        <v>10</v>
      </c>
      <c r="N254" s="468">
        <v>11</v>
      </c>
      <c r="O254" s="468">
        <v>12</v>
      </c>
      <c r="P254" s="469">
        <v>13</v>
      </c>
      <c r="Q254" s="465"/>
    </row>
    <row r="255" spans="1:17" ht="15.75" hidden="1" customHeight="1" thickBot="1" x14ac:dyDescent="0.25">
      <c r="A255" s="470">
        <v>1</v>
      </c>
      <c r="B255" s="686" t="s">
        <v>76</v>
      </c>
      <c r="C255" s="688" t="s">
        <v>77</v>
      </c>
      <c r="D255" s="471" t="s">
        <v>78</v>
      </c>
      <c r="E255" s="472" t="s">
        <v>137</v>
      </c>
      <c r="F255" s="472" t="s">
        <v>137</v>
      </c>
      <c r="G255" s="472" t="s">
        <v>137</v>
      </c>
      <c r="H255" s="472" t="s">
        <v>137</v>
      </c>
      <c r="I255" s="472" t="s">
        <v>137</v>
      </c>
      <c r="J255" s="495" t="s">
        <v>137</v>
      </c>
      <c r="K255" s="472" t="s">
        <v>137</v>
      </c>
      <c r="L255" s="472" t="s">
        <v>137</v>
      </c>
      <c r="M255" s="472" t="s">
        <v>137</v>
      </c>
      <c r="N255" s="472" t="s">
        <v>137</v>
      </c>
      <c r="O255" s="472" t="s">
        <v>137</v>
      </c>
      <c r="P255" s="472" t="s">
        <v>137</v>
      </c>
      <c r="Q255" s="465"/>
    </row>
    <row r="256" spans="1:17" ht="15.75" hidden="1" customHeight="1" thickBot="1" x14ac:dyDescent="0.25">
      <c r="A256" s="473">
        <v>2</v>
      </c>
      <c r="B256" s="687"/>
      <c r="C256" s="689"/>
      <c r="D256" s="474" t="s">
        <v>79</v>
      </c>
      <c r="E256" s="472" t="s">
        <v>137</v>
      </c>
      <c r="F256" s="472" t="s">
        <v>137</v>
      </c>
      <c r="G256" s="472" t="s">
        <v>137</v>
      </c>
      <c r="H256" s="472" t="s">
        <v>137</v>
      </c>
      <c r="I256" s="472" t="s">
        <v>137</v>
      </c>
      <c r="J256" s="495" t="s">
        <v>137</v>
      </c>
      <c r="K256" s="472" t="s">
        <v>137</v>
      </c>
      <c r="L256" s="472" t="s">
        <v>137</v>
      </c>
      <c r="M256" s="472" t="s">
        <v>137</v>
      </c>
      <c r="N256" s="472" t="s">
        <v>137</v>
      </c>
      <c r="O256" s="472" t="s">
        <v>137</v>
      </c>
      <c r="P256" s="472" t="s">
        <v>137</v>
      </c>
      <c r="Q256" s="465"/>
    </row>
    <row r="257" spans="1:17" ht="15.75" hidden="1" customHeight="1" thickBot="1" x14ac:dyDescent="0.25">
      <c r="A257" s="473">
        <v>3</v>
      </c>
      <c r="B257" s="687"/>
      <c r="C257" s="690" t="s">
        <v>80</v>
      </c>
      <c r="D257" s="475" t="s">
        <v>78</v>
      </c>
      <c r="E257" s="472" t="s">
        <v>137</v>
      </c>
      <c r="F257" s="472" t="s">
        <v>137</v>
      </c>
      <c r="G257" s="472" t="s">
        <v>137</v>
      </c>
      <c r="H257" s="472" t="s">
        <v>137</v>
      </c>
      <c r="I257" s="472" t="s">
        <v>137</v>
      </c>
      <c r="J257" s="495" t="s">
        <v>137</v>
      </c>
      <c r="K257" s="472" t="s">
        <v>137</v>
      </c>
      <c r="L257" s="472" t="s">
        <v>137</v>
      </c>
      <c r="M257" s="472" t="s">
        <v>137</v>
      </c>
      <c r="N257" s="472" t="s">
        <v>137</v>
      </c>
      <c r="O257" s="472" t="s">
        <v>137</v>
      </c>
      <c r="P257" s="472" t="s">
        <v>137</v>
      </c>
      <c r="Q257" s="465"/>
    </row>
    <row r="258" spans="1:17" ht="15.75" hidden="1" customHeight="1" x14ac:dyDescent="0.2">
      <c r="A258" s="473">
        <v>4</v>
      </c>
      <c r="B258" s="687"/>
      <c r="C258" s="690"/>
      <c r="D258" s="475" t="s">
        <v>79</v>
      </c>
      <c r="E258" s="472" t="s">
        <v>137</v>
      </c>
      <c r="F258" s="472" t="s">
        <v>137</v>
      </c>
      <c r="G258" s="472" t="s">
        <v>137</v>
      </c>
      <c r="H258" s="472" t="s">
        <v>137</v>
      </c>
      <c r="I258" s="472" t="s">
        <v>137</v>
      </c>
      <c r="J258" s="495" t="s">
        <v>137</v>
      </c>
      <c r="K258" s="472" t="s">
        <v>137</v>
      </c>
      <c r="L258" s="472" t="s">
        <v>137</v>
      </c>
      <c r="M258" s="472" t="s">
        <v>137</v>
      </c>
      <c r="N258" s="472" t="s">
        <v>137</v>
      </c>
      <c r="O258" s="472" t="s">
        <v>137</v>
      </c>
      <c r="P258" s="472" t="s">
        <v>137</v>
      </c>
      <c r="Q258" s="465"/>
    </row>
    <row r="259" spans="1:17" ht="15.75" hidden="1" customHeight="1" x14ac:dyDescent="0.2">
      <c r="A259" s="473">
        <v>5</v>
      </c>
      <c r="B259" s="691" t="s">
        <v>81</v>
      </c>
      <c r="C259" s="484" t="s">
        <v>77</v>
      </c>
      <c r="D259" s="476" t="s">
        <v>79</v>
      </c>
      <c r="E259" s="472" t="s">
        <v>137</v>
      </c>
      <c r="F259" s="472" t="s">
        <v>137</v>
      </c>
      <c r="G259" s="472" t="s">
        <v>137</v>
      </c>
      <c r="H259" s="472" t="s">
        <v>137</v>
      </c>
      <c r="I259" s="472" t="s">
        <v>137</v>
      </c>
      <c r="J259" s="495" t="s">
        <v>137</v>
      </c>
      <c r="K259" s="472" t="s">
        <v>137</v>
      </c>
      <c r="L259" s="472" t="s">
        <v>137</v>
      </c>
      <c r="M259" s="472" t="s">
        <v>137</v>
      </c>
      <c r="N259" s="472" t="s">
        <v>137</v>
      </c>
      <c r="O259" s="472" t="s">
        <v>137</v>
      </c>
      <c r="P259" s="472" t="s">
        <v>137</v>
      </c>
      <c r="Q259" s="465"/>
    </row>
    <row r="260" spans="1:17" ht="15.75" hidden="1" customHeight="1" x14ac:dyDescent="0.2">
      <c r="A260" s="473">
        <v>6</v>
      </c>
      <c r="B260" s="691"/>
      <c r="C260" s="484" t="s">
        <v>80</v>
      </c>
      <c r="D260" s="476" t="s">
        <v>79</v>
      </c>
      <c r="E260" s="472" t="s">
        <v>137</v>
      </c>
      <c r="F260" s="472" t="s">
        <v>137</v>
      </c>
      <c r="G260" s="472" t="s">
        <v>137</v>
      </c>
      <c r="H260" s="472" t="s">
        <v>137</v>
      </c>
      <c r="I260" s="472" t="s">
        <v>137</v>
      </c>
      <c r="J260" s="495" t="s">
        <v>137</v>
      </c>
      <c r="K260" s="472" t="s">
        <v>137</v>
      </c>
      <c r="L260" s="472" t="s">
        <v>137</v>
      </c>
      <c r="M260" s="472">
        <v>2</v>
      </c>
      <c r="N260" s="472">
        <f>86.47+141.29</f>
        <v>227.76</v>
      </c>
      <c r="O260" s="472" t="s">
        <v>137</v>
      </c>
      <c r="P260" s="472" t="s">
        <v>137</v>
      </c>
      <c r="Q260" s="465"/>
    </row>
    <row r="261" spans="1:17" ht="15.75" hidden="1" customHeight="1" x14ac:dyDescent="0.2">
      <c r="A261" s="477">
        <v>7</v>
      </c>
      <c r="B261" s="692" t="s">
        <v>82</v>
      </c>
      <c r="C261" s="485" t="s">
        <v>77</v>
      </c>
      <c r="D261" s="476" t="s">
        <v>79</v>
      </c>
      <c r="E261" s="472" t="s">
        <v>137</v>
      </c>
      <c r="F261" s="472" t="s">
        <v>137</v>
      </c>
      <c r="G261" s="472" t="s">
        <v>137</v>
      </c>
      <c r="H261" s="472" t="s">
        <v>137</v>
      </c>
      <c r="I261" s="472" t="s">
        <v>137</v>
      </c>
      <c r="J261" s="495" t="s">
        <v>137</v>
      </c>
      <c r="K261" s="472" t="s">
        <v>137</v>
      </c>
      <c r="L261" s="472" t="s">
        <v>137</v>
      </c>
      <c r="M261" s="472" t="s">
        <v>137</v>
      </c>
      <c r="N261" s="472" t="s">
        <v>137</v>
      </c>
      <c r="O261" s="472" t="s">
        <v>137</v>
      </c>
      <c r="P261" s="472" t="s">
        <v>137</v>
      </c>
      <c r="Q261" s="465"/>
    </row>
    <row r="262" spans="1:17" ht="15.75" hidden="1" customHeight="1" x14ac:dyDescent="0.2">
      <c r="A262" s="477">
        <v>8</v>
      </c>
      <c r="B262" s="692"/>
      <c r="C262" s="485" t="s">
        <v>80</v>
      </c>
      <c r="D262" s="476" t="s">
        <v>79</v>
      </c>
      <c r="E262" s="472" t="s">
        <v>137</v>
      </c>
      <c r="F262" s="472" t="s">
        <v>137</v>
      </c>
      <c r="G262" s="472" t="s">
        <v>137</v>
      </c>
      <c r="H262" s="472" t="s">
        <v>137</v>
      </c>
      <c r="I262" s="472" t="s">
        <v>137</v>
      </c>
      <c r="J262" s="495" t="s">
        <v>137</v>
      </c>
      <c r="K262" s="472" t="s">
        <v>137</v>
      </c>
      <c r="L262" s="472" t="s">
        <v>137</v>
      </c>
      <c r="M262" s="472" t="s">
        <v>137</v>
      </c>
      <c r="N262" s="472" t="s">
        <v>137</v>
      </c>
      <c r="O262" s="472" t="s">
        <v>137</v>
      </c>
      <c r="P262" s="472" t="s">
        <v>137</v>
      </c>
      <c r="Q262" s="465"/>
    </row>
    <row r="263" spans="1:17" ht="29.25" hidden="1" customHeight="1" x14ac:dyDescent="0.2">
      <c r="A263" s="478">
        <v>9</v>
      </c>
      <c r="B263" s="692" t="s">
        <v>140</v>
      </c>
      <c r="C263" s="682" t="s">
        <v>682</v>
      </c>
      <c r="D263" s="683"/>
      <c r="E263" s="472" t="s">
        <v>137</v>
      </c>
      <c r="F263" s="472" t="s">
        <v>137</v>
      </c>
      <c r="G263" s="472" t="s">
        <v>137</v>
      </c>
      <c r="H263" s="472" t="s">
        <v>137</v>
      </c>
      <c r="I263" s="472" t="s">
        <v>137</v>
      </c>
      <c r="J263" s="495" t="s">
        <v>137</v>
      </c>
      <c r="K263" s="472" t="s">
        <v>137</v>
      </c>
      <c r="L263" s="472" t="s">
        <v>137</v>
      </c>
      <c r="M263" s="472" t="s">
        <v>137</v>
      </c>
      <c r="N263" s="472" t="s">
        <v>137</v>
      </c>
      <c r="O263" s="472" t="s">
        <v>137</v>
      </c>
      <c r="P263" s="472" t="s">
        <v>137</v>
      </c>
      <c r="Q263" s="465"/>
    </row>
    <row r="264" spans="1:17" ht="15.75" hidden="1" customHeight="1" x14ac:dyDescent="0.2">
      <c r="A264" s="477">
        <v>10</v>
      </c>
      <c r="B264" s="692"/>
      <c r="C264" s="684" t="s">
        <v>83</v>
      </c>
      <c r="D264" s="685"/>
      <c r="E264" s="472" t="s">
        <v>137</v>
      </c>
      <c r="F264" s="472" t="s">
        <v>137</v>
      </c>
      <c r="G264" s="472" t="s">
        <v>137</v>
      </c>
      <c r="H264" s="472" t="s">
        <v>137</v>
      </c>
      <c r="I264" s="472" t="s">
        <v>137</v>
      </c>
      <c r="J264" s="495" t="s">
        <v>137</v>
      </c>
      <c r="K264" s="472" t="s">
        <v>137</v>
      </c>
      <c r="L264" s="472" t="s">
        <v>137</v>
      </c>
      <c r="M264" s="472" t="s">
        <v>137</v>
      </c>
      <c r="N264" s="472" t="s">
        <v>137</v>
      </c>
      <c r="O264" s="472" t="s">
        <v>137</v>
      </c>
      <c r="P264" s="472" t="s">
        <v>137</v>
      </c>
      <c r="Q264" s="465"/>
    </row>
    <row r="265" spans="1:17" ht="33.75" hidden="1" customHeight="1" x14ac:dyDescent="0.2">
      <c r="A265" s="477">
        <v>11</v>
      </c>
      <c r="B265" s="692"/>
      <c r="C265" s="684" t="s">
        <v>84</v>
      </c>
      <c r="D265" s="685"/>
      <c r="E265" s="472" t="s">
        <v>137</v>
      </c>
      <c r="F265" s="472" t="s">
        <v>137</v>
      </c>
      <c r="G265" s="472" t="s">
        <v>137</v>
      </c>
      <c r="H265" s="472" t="s">
        <v>137</v>
      </c>
      <c r="I265" s="472" t="s">
        <v>137</v>
      </c>
      <c r="J265" s="495" t="s">
        <v>137</v>
      </c>
      <c r="K265" s="472" t="s">
        <v>137</v>
      </c>
      <c r="L265" s="472" t="s">
        <v>137</v>
      </c>
      <c r="M265" s="472" t="s">
        <v>137</v>
      </c>
      <c r="N265" s="472" t="s">
        <v>137</v>
      </c>
      <c r="O265" s="472" t="s">
        <v>137</v>
      </c>
      <c r="P265" s="472" t="s">
        <v>137</v>
      </c>
      <c r="Q265" s="465"/>
    </row>
    <row r="266" spans="1:17" ht="15.75" hidden="1" customHeight="1" x14ac:dyDescent="0.2">
      <c r="A266" s="477">
        <v>12</v>
      </c>
      <c r="B266" s="692"/>
      <c r="C266" s="684" t="s">
        <v>85</v>
      </c>
      <c r="D266" s="685"/>
      <c r="E266" s="472" t="s">
        <v>137</v>
      </c>
      <c r="F266" s="472" t="s">
        <v>137</v>
      </c>
      <c r="G266" s="472" t="s">
        <v>137</v>
      </c>
      <c r="H266" s="472" t="s">
        <v>137</v>
      </c>
      <c r="I266" s="472" t="s">
        <v>137</v>
      </c>
      <c r="J266" s="495" t="s">
        <v>137</v>
      </c>
      <c r="K266" s="472" t="s">
        <v>137</v>
      </c>
      <c r="L266" s="472" t="s">
        <v>137</v>
      </c>
      <c r="M266" s="472" t="s">
        <v>137</v>
      </c>
      <c r="N266" s="472" t="s">
        <v>137</v>
      </c>
      <c r="O266" s="472" t="s">
        <v>137</v>
      </c>
      <c r="P266" s="472" t="s">
        <v>137</v>
      </c>
      <c r="Q266" s="465"/>
    </row>
    <row r="267" spans="1:17" ht="31.5" hidden="1" customHeight="1" x14ac:dyDescent="0.2">
      <c r="A267" s="477">
        <v>13</v>
      </c>
      <c r="B267" s="692"/>
      <c r="C267" s="684" t="s">
        <v>86</v>
      </c>
      <c r="D267" s="685"/>
      <c r="E267" s="472" t="s">
        <v>137</v>
      </c>
      <c r="F267" s="472" t="s">
        <v>137</v>
      </c>
      <c r="G267" s="472" t="s">
        <v>137</v>
      </c>
      <c r="H267" s="472" t="s">
        <v>137</v>
      </c>
      <c r="I267" s="472" t="s">
        <v>137</v>
      </c>
      <c r="J267" s="495" t="s">
        <v>137</v>
      </c>
      <c r="K267" s="472" t="s">
        <v>137</v>
      </c>
      <c r="L267" s="472" t="s">
        <v>137</v>
      </c>
      <c r="M267" s="472" t="s">
        <v>137</v>
      </c>
      <c r="N267" s="472" t="s">
        <v>137</v>
      </c>
      <c r="O267" s="472" t="s">
        <v>137</v>
      </c>
      <c r="P267" s="472" t="s">
        <v>137</v>
      </c>
      <c r="Q267" s="465"/>
    </row>
    <row r="268" spans="1:17" ht="29.25" hidden="1" customHeight="1" x14ac:dyDescent="0.2">
      <c r="A268" s="477">
        <v>14</v>
      </c>
      <c r="B268" s="691"/>
      <c r="C268" s="677" t="s">
        <v>87</v>
      </c>
      <c r="D268" s="678"/>
      <c r="E268" s="472" t="s">
        <v>137</v>
      </c>
      <c r="F268" s="472" t="s">
        <v>137</v>
      </c>
      <c r="G268" s="472" t="s">
        <v>137</v>
      </c>
      <c r="H268" s="472" t="s">
        <v>137</v>
      </c>
      <c r="I268" s="472" t="s">
        <v>137</v>
      </c>
      <c r="J268" s="495" t="s">
        <v>137</v>
      </c>
      <c r="K268" s="472" t="s">
        <v>137</v>
      </c>
      <c r="L268" s="472" t="s">
        <v>137</v>
      </c>
      <c r="M268" s="472" t="s">
        <v>137</v>
      </c>
      <c r="N268" s="472" t="s">
        <v>137</v>
      </c>
      <c r="O268" s="472" t="s">
        <v>137</v>
      </c>
      <c r="P268" s="472" t="s">
        <v>137</v>
      </c>
      <c r="Q268" s="465"/>
    </row>
    <row r="269" spans="1:17" ht="15.75" hidden="1" customHeight="1" x14ac:dyDescent="0.2">
      <c r="A269" s="477">
        <v>15</v>
      </c>
      <c r="B269" s="658" t="s">
        <v>687</v>
      </c>
      <c r="C269" s="658"/>
      <c r="D269" s="658"/>
      <c r="E269" s="472" t="s">
        <v>137</v>
      </c>
      <c r="F269" s="472" t="s">
        <v>137</v>
      </c>
      <c r="G269" s="472" t="s">
        <v>698</v>
      </c>
      <c r="H269" s="472" t="s">
        <v>698</v>
      </c>
      <c r="I269" s="472" t="s">
        <v>698</v>
      </c>
      <c r="J269" s="495" t="s">
        <v>698</v>
      </c>
      <c r="K269" s="472" t="s">
        <v>698</v>
      </c>
      <c r="L269" s="472" t="s">
        <v>698</v>
      </c>
      <c r="M269" s="472" t="s">
        <v>137</v>
      </c>
      <c r="N269" s="472" t="s">
        <v>137</v>
      </c>
      <c r="O269" s="472" t="s">
        <v>137</v>
      </c>
      <c r="P269" s="472" t="s">
        <v>137</v>
      </c>
      <c r="Q269" s="465"/>
    </row>
    <row r="270" spans="1:17" ht="56.25" hidden="1" customHeight="1" x14ac:dyDescent="0.2">
      <c r="A270" s="477" t="s">
        <v>688</v>
      </c>
      <c r="B270" s="658" t="s">
        <v>686</v>
      </c>
      <c r="C270" s="658"/>
      <c r="D270" s="658"/>
      <c r="E270" s="472" t="s">
        <v>137</v>
      </c>
      <c r="F270" s="472" t="s">
        <v>137</v>
      </c>
      <c r="G270" s="472" t="s">
        <v>698</v>
      </c>
      <c r="H270" s="472" t="s">
        <v>698</v>
      </c>
      <c r="I270" s="472" t="s">
        <v>698</v>
      </c>
      <c r="J270" s="495" t="s">
        <v>698</v>
      </c>
      <c r="K270" s="472" t="s">
        <v>698</v>
      </c>
      <c r="L270" s="472" t="s">
        <v>698</v>
      </c>
      <c r="M270" s="472" t="s">
        <v>137</v>
      </c>
      <c r="N270" s="472" t="s">
        <v>137</v>
      </c>
      <c r="O270" s="472" t="s">
        <v>137</v>
      </c>
      <c r="P270" s="472" t="s">
        <v>137</v>
      </c>
      <c r="Q270" s="465"/>
    </row>
    <row r="271" spans="1:17" ht="15.75" hidden="1" customHeight="1" x14ac:dyDescent="0.2">
      <c r="A271" s="487">
        <v>16</v>
      </c>
      <c r="B271" s="659" t="s">
        <v>88</v>
      </c>
      <c r="C271" s="659"/>
      <c r="D271" s="660"/>
      <c r="E271" s="488">
        <f t="shared" ref="E271:O271" si="7">SUM(E255:E269)</f>
        <v>0</v>
      </c>
      <c r="F271" s="488">
        <f t="shared" si="7"/>
        <v>0</v>
      </c>
      <c r="G271" s="488">
        <f t="shared" si="7"/>
        <v>0</v>
      </c>
      <c r="H271" s="488">
        <f t="shared" si="7"/>
        <v>0</v>
      </c>
      <c r="I271" s="488">
        <f t="shared" si="7"/>
        <v>0</v>
      </c>
      <c r="J271" s="488">
        <f t="shared" si="7"/>
        <v>0</v>
      </c>
      <c r="K271" s="488">
        <f t="shared" si="7"/>
        <v>0</v>
      </c>
      <c r="L271" s="488">
        <f t="shared" si="7"/>
        <v>0</v>
      </c>
      <c r="M271" s="488">
        <f t="shared" si="7"/>
        <v>2</v>
      </c>
      <c r="N271" s="488">
        <f t="shared" si="7"/>
        <v>227.76</v>
      </c>
      <c r="O271" s="488">
        <f t="shared" si="7"/>
        <v>0</v>
      </c>
      <c r="P271" s="488">
        <f>SUM(P255:P269)</f>
        <v>0</v>
      </c>
      <c r="Q271" s="465"/>
    </row>
    <row r="272" spans="1:17" ht="38.25" hidden="1" customHeight="1" x14ac:dyDescent="0.2">
      <c r="A272" s="655">
        <v>17</v>
      </c>
      <c r="B272" s="656" t="s">
        <v>689</v>
      </c>
      <c r="C272" s="656"/>
      <c r="D272" s="656"/>
      <c r="E272" s="656"/>
      <c r="F272" s="656"/>
      <c r="G272" s="656"/>
      <c r="H272" s="656"/>
      <c r="I272" s="656"/>
      <c r="J272" s="656"/>
      <c r="K272" s="656"/>
      <c r="L272" s="656"/>
      <c r="M272" s="656"/>
      <c r="N272" s="656"/>
      <c r="O272" s="656"/>
      <c r="P272" s="656"/>
      <c r="Q272" s="482"/>
    </row>
    <row r="273" spans="1:17" ht="15.75" hidden="1" customHeight="1" x14ac:dyDescent="0.2">
      <c r="A273" s="655"/>
      <c r="B273" s="657" t="s">
        <v>691</v>
      </c>
      <c r="C273" s="657"/>
      <c r="D273" s="657"/>
      <c r="E273" s="657" t="s">
        <v>693</v>
      </c>
      <c r="F273" s="657"/>
      <c r="G273" s="657" t="s">
        <v>694</v>
      </c>
      <c r="H273" s="657"/>
      <c r="I273" s="657"/>
      <c r="J273" s="657" t="s">
        <v>695</v>
      </c>
      <c r="K273" s="657"/>
      <c r="L273" s="657"/>
      <c r="M273" s="657" t="s">
        <v>696</v>
      </c>
      <c r="N273" s="657"/>
      <c r="O273" s="657" t="s">
        <v>697</v>
      </c>
      <c r="P273" s="657"/>
      <c r="Q273" s="482"/>
    </row>
    <row r="274" spans="1:17" ht="15.75" hidden="1" customHeight="1" x14ac:dyDescent="0.2">
      <c r="A274" s="655"/>
      <c r="B274" s="657" t="s">
        <v>690</v>
      </c>
      <c r="C274" s="657"/>
      <c r="D274" s="657"/>
      <c r="E274" s="657"/>
      <c r="F274" s="657"/>
      <c r="G274" s="657"/>
      <c r="H274" s="657"/>
      <c r="I274" s="657"/>
      <c r="J274" s="657"/>
      <c r="K274" s="657"/>
      <c r="L274" s="657"/>
      <c r="M274" s="657"/>
      <c r="N274" s="657"/>
      <c r="O274" s="657"/>
      <c r="P274" s="657"/>
    </row>
    <row r="275" spans="1:17" ht="15.75" hidden="1" customHeight="1" x14ac:dyDescent="0.2">
      <c r="A275" s="655"/>
      <c r="B275" s="657" t="s">
        <v>692</v>
      </c>
      <c r="C275" s="657"/>
      <c r="D275" s="657"/>
      <c r="E275" s="657"/>
      <c r="F275" s="657"/>
      <c r="G275" s="657"/>
      <c r="H275" s="657"/>
      <c r="I275" s="657"/>
      <c r="J275" s="657"/>
      <c r="K275" s="657"/>
      <c r="L275" s="657"/>
      <c r="M275" s="657"/>
      <c r="N275" s="657"/>
      <c r="O275" s="657"/>
      <c r="P275" s="657"/>
    </row>
    <row r="276" spans="1:17" hidden="1" x14ac:dyDescent="0.2"/>
    <row r="277" spans="1:17" hidden="1" x14ac:dyDescent="0.2">
      <c r="B277" s="457"/>
      <c r="C277" s="457"/>
      <c r="D277" s="457"/>
      <c r="E277" s="457"/>
      <c r="F277" s="457"/>
      <c r="G277" s="457"/>
      <c r="H277" s="457"/>
      <c r="I277" s="457"/>
      <c r="J277" s="489"/>
      <c r="K277" s="457"/>
      <c r="L277" s="457"/>
      <c r="M277" s="457"/>
      <c r="N277" s="457"/>
      <c r="O277" s="457"/>
      <c r="P277" s="458" t="s">
        <v>701</v>
      </c>
    </row>
    <row r="278" spans="1:17" hidden="1" x14ac:dyDescent="0.2">
      <c r="B278" s="457"/>
      <c r="C278" s="457"/>
      <c r="D278" s="457"/>
      <c r="E278" s="457"/>
      <c r="F278" s="457"/>
      <c r="G278" s="457"/>
      <c r="H278" s="457"/>
      <c r="I278" s="457"/>
      <c r="J278" s="489"/>
      <c r="K278" s="457"/>
      <c r="L278" s="457"/>
      <c r="M278" s="457"/>
      <c r="N278" s="457"/>
      <c r="O278" s="457"/>
      <c r="P278" s="451" t="s">
        <v>619</v>
      </c>
    </row>
    <row r="279" spans="1:17" hidden="1" x14ac:dyDescent="0.2">
      <c r="A279" s="459"/>
      <c r="B279" s="459"/>
      <c r="C279" s="459"/>
      <c r="D279" s="459"/>
      <c r="E279" s="459"/>
      <c r="F279" s="459"/>
      <c r="G279" s="459"/>
      <c r="H279" s="459"/>
      <c r="I279" s="459"/>
      <c r="J279" s="490"/>
      <c r="K279" s="459"/>
      <c r="L279" s="459"/>
      <c r="M279" s="459"/>
      <c r="N279" s="459"/>
      <c r="O279" s="459"/>
      <c r="P279" s="458" t="s">
        <v>64</v>
      </c>
    </row>
    <row r="280" spans="1:17" ht="36.75" hidden="1" customHeight="1" x14ac:dyDescent="0.25">
      <c r="A280" s="679" t="s">
        <v>700</v>
      </c>
      <c r="B280" s="679"/>
      <c r="C280" s="679"/>
      <c r="D280" s="679"/>
      <c r="E280" s="679"/>
      <c r="F280" s="679"/>
      <c r="G280" s="679"/>
      <c r="H280" s="679"/>
      <c r="I280" s="679"/>
      <c r="J280" s="679"/>
      <c r="K280" s="679"/>
      <c r="L280" s="679"/>
      <c r="M280" s="679"/>
      <c r="N280" s="679"/>
      <c r="O280" s="679"/>
      <c r="P280" s="679"/>
    </row>
    <row r="281" spans="1:17" ht="24.75" hidden="1" customHeight="1" x14ac:dyDescent="0.2">
      <c r="A281" s="680" t="s">
        <v>699</v>
      </c>
      <c r="B281" s="680"/>
      <c r="C281" s="680"/>
      <c r="D281" s="680"/>
      <c r="E281" s="680"/>
      <c r="F281" s="680"/>
      <c r="G281" s="680"/>
      <c r="H281" s="680"/>
      <c r="I281" s="680"/>
      <c r="J281" s="680"/>
      <c r="K281" s="680"/>
      <c r="L281" s="680"/>
      <c r="M281" s="680"/>
      <c r="N281" s="680"/>
      <c r="O281" s="680"/>
      <c r="P281" s="680"/>
    </row>
    <row r="282" spans="1:17" ht="12" hidden="1" customHeight="1" x14ac:dyDescent="0.2">
      <c r="A282" s="664" t="s">
        <v>11</v>
      </c>
      <c r="B282" s="664"/>
      <c r="C282" s="664"/>
      <c r="D282" s="664"/>
      <c r="E282" s="664"/>
      <c r="F282" s="664"/>
      <c r="G282" s="664"/>
      <c r="H282" s="664"/>
      <c r="I282" s="664"/>
      <c r="J282" s="664"/>
      <c r="K282" s="664"/>
      <c r="L282" s="664"/>
      <c r="M282" s="664"/>
      <c r="N282" s="664"/>
      <c r="O282" s="664"/>
      <c r="P282" s="664"/>
    </row>
    <row r="283" spans="1:17" ht="14.25" hidden="1" customHeight="1" x14ac:dyDescent="0.25">
      <c r="A283" s="681" t="s">
        <v>463</v>
      </c>
      <c r="B283" s="681"/>
      <c r="C283" s="681"/>
      <c r="D283" s="681"/>
      <c r="E283" s="681"/>
      <c r="F283" s="681"/>
      <c r="G283" s="681"/>
      <c r="H283" s="681"/>
      <c r="I283" s="681"/>
      <c r="J283" s="681"/>
      <c r="K283" s="681"/>
      <c r="L283" s="681"/>
      <c r="M283" s="681"/>
      <c r="N283" s="681"/>
      <c r="O283" s="681"/>
      <c r="P283" s="681"/>
    </row>
    <row r="284" spans="1:17" ht="34.5" hidden="1" customHeight="1" thickBot="1" x14ac:dyDescent="0.25">
      <c r="A284" s="665" t="s">
        <v>66</v>
      </c>
      <c r="B284" s="667" t="s">
        <v>67</v>
      </c>
      <c r="C284" s="667"/>
      <c r="D284" s="667"/>
      <c r="E284" s="668" t="s">
        <v>90</v>
      </c>
      <c r="F284" s="668"/>
      <c r="G284" s="669" t="s">
        <v>68</v>
      </c>
      <c r="H284" s="669"/>
      <c r="I284" s="669"/>
      <c r="J284" s="669"/>
      <c r="K284" s="669"/>
      <c r="L284" s="669"/>
      <c r="M284" s="668" t="s">
        <v>89</v>
      </c>
      <c r="N284" s="668"/>
      <c r="O284" s="668" t="s">
        <v>69</v>
      </c>
      <c r="P284" s="670"/>
      <c r="Q284" s="465"/>
    </row>
    <row r="285" spans="1:17" ht="13.5" hidden="1" thickBot="1" x14ac:dyDescent="0.25">
      <c r="A285" s="665"/>
      <c r="B285" s="667"/>
      <c r="C285" s="667"/>
      <c r="D285" s="667"/>
      <c r="E285" s="671" t="s">
        <v>70</v>
      </c>
      <c r="F285" s="671" t="s">
        <v>685</v>
      </c>
      <c r="G285" s="671" t="s">
        <v>70</v>
      </c>
      <c r="H285" s="671" t="s">
        <v>685</v>
      </c>
      <c r="I285" s="672" t="s">
        <v>71</v>
      </c>
      <c r="J285" s="672"/>
      <c r="K285" s="672"/>
      <c r="L285" s="672"/>
      <c r="M285" s="671" t="s">
        <v>70</v>
      </c>
      <c r="N285" s="673" t="s">
        <v>685</v>
      </c>
      <c r="O285" s="671" t="s">
        <v>70</v>
      </c>
      <c r="P285" s="674" t="s">
        <v>685</v>
      </c>
      <c r="Q285" s="465"/>
    </row>
    <row r="286" spans="1:17" ht="13.5" hidden="1" thickBot="1" x14ac:dyDescent="0.25">
      <c r="A286" s="665"/>
      <c r="B286" s="667"/>
      <c r="C286" s="667"/>
      <c r="D286" s="667"/>
      <c r="E286" s="671"/>
      <c r="F286" s="671"/>
      <c r="G286" s="671"/>
      <c r="H286" s="671"/>
      <c r="I286" s="676" t="s">
        <v>72</v>
      </c>
      <c r="J286" s="674" t="s">
        <v>73</v>
      </c>
      <c r="K286" s="674"/>
      <c r="L286" s="674"/>
      <c r="M286" s="671"/>
      <c r="N286" s="673"/>
      <c r="O286" s="671"/>
      <c r="P286" s="675"/>
      <c r="Q286" s="465"/>
    </row>
    <row r="287" spans="1:17" ht="53.25" hidden="1" customHeight="1" thickBot="1" x14ac:dyDescent="0.25">
      <c r="A287" s="665"/>
      <c r="B287" s="667"/>
      <c r="C287" s="667"/>
      <c r="D287" s="667"/>
      <c r="E287" s="671"/>
      <c r="F287" s="671"/>
      <c r="G287" s="671"/>
      <c r="H287" s="671"/>
      <c r="I287" s="676"/>
      <c r="J287" s="493" t="s">
        <v>395</v>
      </c>
      <c r="K287" s="466" t="s">
        <v>74</v>
      </c>
      <c r="L287" s="467" t="s">
        <v>75</v>
      </c>
      <c r="M287" s="671"/>
      <c r="N287" s="673"/>
      <c r="O287" s="671"/>
      <c r="P287" s="674"/>
      <c r="Q287" s="465"/>
    </row>
    <row r="288" spans="1:17" hidden="1" x14ac:dyDescent="0.2">
      <c r="A288" s="666"/>
      <c r="B288" s="667">
        <v>1</v>
      </c>
      <c r="C288" s="667"/>
      <c r="D288" s="667"/>
      <c r="E288" s="468">
        <v>2</v>
      </c>
      <c r="F288" s="468">
        <v>3</v>
      </c>
      <c r="G288" s="468">
        <v>4</v>
      </c>
      <c r="H288" s="468">
        <v>5</v>
      </c>
      <c r="I288" s="468">
        <v>6</v>
      </c>
      <c r="J288" s="494">
        <v>7</v>
      </c>
      <c r="K288" s="468">
        <v>8</v>
      </c>
      <c r="L288" s="468">
        <v>9</v>
      </c>
      <c r="M288" s="468">
        <v>10</v>
      </c>
      <c r="N288" s="468">
        <v>11</v>
      </c>
      <c r="O288" s="468">
        <v>12</v>
      </c>
      <c r="P288" s="469">
        <v>13</v>
      </c>
      <c r="Q288" s="465"/>
    </row>
    <row r="289" spans="1:17" ht="18.75" hidden="1" customHeight="1" thickBot="1" x14ac:dyDescent="0.25">
      <c r="A289" s="470">
        <v>1</v>
      </c>
      <c r="B289" s="686" t="s">
        <v>76</v>
      </c>
      <c r="C289" s="688" t="s">
        <v>77</v>
      </c>
      <c r="D289" s="471" t="s">
        <v>78</v>
      </c>
      <c r="E289" s="472" t="s">
        <v>137</v>
      </c>
      <c r="F289" s="472" t="s">
        <v>137</v>
      </c>
      <c r="G289" s="472" t="s">
        <v>137</v>
      </c>
      <c r="H289" s="472" t="s">
        <v>137</v>
      </c>
      <c r="I289" s="472" t="s">
        <v>137</v>
      </c>
      <c r="J289" s="495" t="s">
        <v>137</v>
      </c>
      <c r="K289" s="472" t="s">
        <v>137</v>
      </c>
      <c r="L289" s="472" t="s">
        <v>137</v>
      </c>
      <c r="M289" s="472" t="s">
        <v>137</v>
      </c>
      <c r="N289" s="472" t="s">
        <v>137</v>
      </c>
      <c r="O289" s="472" t="s">
        <v>137</v>
      </c>
      <c r="P289" s="472" t="s">
        <v>137</v>
      </c>
      <c r="Q289" s="465"/>
    </row>
    <row r="290" spans="1:17" ht="18.75" hidden="1" customHeight="1" thickBot="1" x14ac:dyDescent="0.25">
      <c r="A290" s="473">
        <v>2</v>
      </c>
      <c r="B290" s="687"/>
      <c r="C290" s="689"/>
      <c r="D290" s="474" t="s">
        <v>79</v>
      </c>
      <c r="E290" s="472" t="s">
        <v>137</v>
      </c>
      <c r="F290" s="472" t="s">
        <v>137</v>
      </c>
      <c r="G290" s="472" t="s">
        <v>137</v>
      </c>
      <c r="H290" s="472" t="s">
        <v>137</v>
      </c>
      <c r="I290" s="472" t="s">
        <v>137</v>
      </c>
      <c r="J290" s="495" t="s">
        <v>137</v>
      </c>
      <c r="K290" s="472" t="s">
        <v>137</v>
      </c>
      <c r="L290" s="472" t="s">
        <v>137</v>
      </c>
      <c r="M290" s="472" t="s">
        <v>137</v>
      </c>
      <c r="N290" s="472" t="s">
        <v>137</v>
      </c>
      <c r="O290" s="472" t="s">
        <v>137</v>
      </c>
      <c r="P290" s="472" t="s">
        <v>137</v>
      </c>
      <c r="Q290" s="465"/>
    </row>
    <row r="291" spans="1:17" ht="18.75" hidden="1" customHeight="1" thickBot="1" x14ac:dyDescent="0.25">
      <c r="A291" s="473">
        <v>3</v>
      </c>
      <c r="B291" s="687"/>
      <c r="C291" s="690" t="s">
        <v>80</v>
      </c>
      <c r="D291" s="475" t="s">
        <v>78</v>
      </c>
      <c r="E291" s="472" t="s">
        <v>137</v>
      </c>
      <c r="F291" s="472" t="s">
        <v>137</v>
      </c>
      <c r="G291" s="472" t="s">
        <v>137</v>
      </c>
      <c r="H291" s="472" t="s">
        <v>137</v>
      </c>
      <c r="I291" s="472" t="s">
        <v>137</v>
      </c>
      <c r="J291" s="495" t="s">
        <v>137</v>
      </c>
      <c r="K291" s="472" t="s">
        <v>137</v>
      </c>
      <c r="L291" s="472" t="s">
        <v>137</v>
      </c>
      <c r="M291" s="472" t="s">
        <v>137</v>
      </c>
      <c r="N291" s="472" t="s">
        <v>137</v>
      </c>
      <c r="O291" s="472" t="s">
        <v>137</v>
      </c>
      <c r="P291" s="472" t="s">
        <v>137</v>
      </c>
      <c r="Q291" s="465"/>
    </row>
    <row r="292" spans="1:17" ht="18.75" hidden="1" customHeight="1" x14ac:dyDescent="0.2">
      <c r="A292" s="473">
        <v>4</v>
      </c>
      <c r="B292" s="687"/>
      <c r="C292" s="690"/>
      <c r="D292" s="475" t="s">
        <v>79</v>
      </c>
      <c r="E292" s="472" t="s">
        <v>137</v>
      </c>
      <c r="F292" s="472" t="s">
        <v>137</v>
      </c>
      <c r="G292" s="472" t="s">
        <v>137</v>
      </c>
      <c r="H292" s="472" t="s">
        <v>137</v>
      </c>
      <c r="I292" s="472" t="s">
        <v>137</v>
      </c>
      <c r="J292" s="495" t="s">
        <v>137</v>
      </c>
      <c r="K292" s="472" t="s">
        <v>137</v>
      </c>
      <c r="L292" s="472" t="s">
        <v>137</v>
      </c>
      <c r="M292" s="472" t="s">
        <v>137</v>
      </c>
      <c r="N292" s="472" t="s">
        <v>137</v>
      </c>
      <c r="O292" s="472" t="s">
        <v>137</v>
      </c>
      <c r="P292" s="472" t="s">
        <v>137</v>
      </c>
      <c r="Q292" s="465"/>
    </row>
    <row r="293" spans="1:17" ht="18.75" hidden="1" customHeight="1" x14ac:dyDescent="0.2">
      <c r="A293" s="473">
        <v>5</v>
      </c>
      <c r="B293" s="691" t="s">
        <v>81</v>
      </c>
      <c r="C293" s="484" t="s">
        <v>77</v>
      </c>
      <c r="D293" s="476" t="s">
        <v>79</v>
      </c>
      <c r="E293" s="472" t="s">
        <v>137</v>
      </c>
      <c r="F293" s="472" t="s">
        <v>137</v>
      </c>
      <c r="G293" s="472" t="s">
        <v>137</v>
      </c>
      <c r="H293" s="472" t="s">
        <v>137</v>
      </c>
      <c r="I293" s="472" t="s">
        <v>137</v>
      </c>
      <c r="J293" s="495" t="s">
        <v>137</v>
      </c>
      <c r="K293" s="472" t="s">
        <v>137</v>
      </c>
      <c r="L293" s="472" t="s">
        <v>137</v>
      </c>
      <c r="M293" s="472" t="s">
        <v>137</v>
      </c>
      <c r="N293" s="472" t="s">
        <v>137</v>
      </c>
      <c r="O293" s="472" t="s">
        <v>137</v>
      </c>
      <c r="P293" s="472" t="s">
        <v>137</v>
      </c>
      <c r="Q293" s="465"/>
    </row>
    <row r="294" spans="1:17" ht="18.75" hidden="1" customHeight="1" x14ac:dyDescent="0.2">
      <c r="A294" s="473">
        <v>6</v>
      </c>
      <c r="B294" s="691"/>
      <c r="C294" s="484" t="s">
        <v>80</v>
      </c>
      <c r="D294" s="476" t="s">
        <v>79</v>
      </c>
      <c r="E294" s="472" t="s">
        <v>137</v>
      </c>
      <c r="F294" s="472" t="s">
        <v>137</v>
      </c>
      <c r="G294" s="472" t="s">
        <v>137</v>
      </c>
      <c r="H294" s="472" t="s">
        <v>137</v>
      </c>
      <c r="I294" s="472" t="s">
        <v>137</v>
      </c>
      <c r="J294" s="495" t="s">
        <v>137</v>
      </c>
      <c r="K294" s="472" t="s">
        <v>137</v>
      </c>
      <c r="L294" s="472" t="s">
        <v>137</v>
      </c>
      <c r="M294" s="472" t="s">
        <v>137</v>
      </c>
      <c r="N294" s="472" t="s">
        <v>137</v>
      </c>
      <c r="O294" s="472" t="s">
        <v>137</v>
      </c>
      <c r="P294" s="472" t="s">
        <v>137</v>
      </c>
      <c r="Q294" s="465"/>
    </row>
    <row r="295" spans="1:17" ht="18.75" hidden="1" customHeight="1" x14ac:dyDescent="0.2">
      <c r="A295" s="477">
        <v>7</v>
      </c>
      <c r="B295" s="692" t="s">
        <v>82</v>
      </c>
      <c r="C295" s="485" t="s">
        <v>77</v>
      </c>
      <c r="D295" s="476" t="s">
        <v>79</v>
      </c>
      <c r="E295" s="472" t="s">
        <v>137</v>
      </c>
      <c r="F295" s="472" t="s">
        <v>137</v>
      </c>
      <c r="G295" s="472" t="s">
        <v>137</v>
      </c>
      <c r="H295" s="472" t="s">
        <v>137</v>
      </c>
      <c r="I295" s="472" t="s">
        <v>137</v>
      </c>
      <c r="J295" s="495" t="s">
        <v>137</v>
      </c>
      <c r="K295" s="472" t="s">
        <v>137</v>
      </c>
      <c r="L295" s="472" t="s">
        <v>137</v>
      </c>
      <c r="M295" s="472" t="s">
        <v>137</v>
      </c>
      <c r="N295" s="472" t="s">
        <v>137</v>
      </c>
      <c r="O295" s="472" t="s">
        <v>137</v>
      </c>
      <c r="P295" s="472" t="s">
        <v>137</v>
      </c>
      <c r="Q295" s="465"/>
    </row>
    <row r="296" spans="1:17" ht="18.75" hidden="1" customHeight="1" x14ac:dyDescent="0.2">
      <c r="A296" s="477">
        <v>8</v>
      </c>
      <c r="B296" s="692"/>
      <c r="C296" s="485" t="s">
        <v>80</v>
      </c>
      <c r="D296" s="476" t="s">
        <v>79</v>
      </c>
      <c r="E296" s="472" t="s">
        <v>137</v>
      </c>
      <c r="F296" s="472" t="s">
        <v>137</v>
      </c>
      <c r="G296" s="472" t="s">
        <v>137</v>
      </c>
      <c r="H296" s="472" t="s">
        <v>137</v>
      </c>
      <c r="I296" s="472" t="s">
        <v>137</v>
      </c>
      <c r="J296" s="495" t="s">
        <v>137</v>
      </c>
      <c r="K296" s="472" t="s">
        <v>137</v>
      </c>
      <c r="L296" s="472" t="s">
        <v>137</v>
      </c>
      <c r="M296" s="472" t="s">
        <v>137</v>
      </c>
      <c r="N296" s="472" t="s">
        <v>137</v>
      </c>
      <c r="O296" s="472" t="s">
        <v>137</v>
      </c>
      <c r="P296" s="472" t="s">
        <v>137</v>
      </c>
      <c r="Q296" s="465"/>
    </row>
    <row r="297" spans="1:17" ht="25.5" hidden="1" customHeight="1" x14ac:dyDescent="0.2">
      <c r="A297" s="478">
        <v>9</v>
      </c>
      <c r="B297" s="692" t="s">
        <v>140</v>
      </c>
      <c r="C297" s="682" t="s">
        <v>682</v>
      </c>
      <c r="D297" s="683"/>
      <c r="E297" s="472" t="s">
        <v>137</v>
      </c>
      <c r="F297" s="472" t="s">
        <v>137</v>
      </c>
      <c r="G297" s="472" t="s">
        <v>137</v>
      </c>
      <c r="H297" s="472" t="s">
        <v>137</v>
      </c>
      <c r="I297" s="472" t="s">
        <v>137</v>
      </c>
      <c r="J297" s="495" t="s">
        <v>137</v>
      </c>
      <c r="K297" s="472" t="s">
        <v>137</v>
      </c>
      <c r="L297" s="472" t="s">
        <v>137</v>
      </c>
      <c r="M297" s="472" t="s">
        <v>137</v>
      </c>
      <c r="N297" s="472" t="s">
        <v>137</v>
      </c>
      <c r="O297" s="472" t="s">
        <v>137</v>
      </c>
      <c r="P297" s="472" t="s">
        <v>137</v>
      </c>
      <c r="Q297" s="465"/>
    </row>
    <row r="298" spans="1:17" ht="17.25" hidden="1" customHeight="1" x14ac:dyDescent="0.2">
      <c r="A298" s="477">
        <v>10</v>
      </c>
      <c r="B298" s="692"/>
      <c r="C298" s="684" t="s">
        <v>83</v>
      </c>
      <c r="D298" s="685"/>
      <c r="E298" s="472" t="s">
        <v>137</v>
      </c>
      <c r="F298" s="472" t="s">
        <v>137</v>
      </c>
      <c r="G298" s="472" t="s">
        <v>137</v>
      </c>
      <c r="H298" s="472" t="s">
        <v>137</v>
      </c>
      <c r="I298" s="472" t="s">
        <v>137</v>
      </c>
      <c r="J298" s="495" t="s">
        <v>137</v>
      </c>
      <c r="K298" s="472" t="s">
        <v>137</v>
      </c>
      <c r="L298" s="472" t="s">
        <v>137</v>
      </c>
      <c r="M298" s="472" t="s">
        <v>137</v>
      </c>
      <c r="N298" s="472" t="s">
        <v>137</v>
      </c>
      <c r="O298" s="472" t="s">
        <v>137</v>
      </c>
      <c r="P298" s="472" t="s">
        <v>137</v>
      </c>
      <c r="Q298" s="465"/>
    </row>
    <row r="299" spans="1:17" ht="25.5" hidden="1" customHeight="1" x14ac:dyDescent="0.2">
      <c r="A299" s="477">
        <v>11</v>
      </c>
      <c r="B299" s="692"/>
      <c r="C299" s="684" t="s">
        <v>84</v>
      </c>
      <c r="D299" s="685"/>
      <c r="E299" s="472" t="s">
        <v>137</v>
      </c>
      <c r="F299" s="472" t="s">
        <v>137</v>
      </c>
      <c r="G299" s="472" t="s">
        <v>137</v>
      </c>
      <c r="H299" s="472" t="s">
        <v>137</v>
      </c>
      <c r="I299" s="472" t="s">
        <v>137</v>
      </c>
      <c r="J299" s="495" t="s">
        <v>137</v>
      </c>
      <c r="K299" s="472" t="s">
        <v>137</v>
      </c>
      <c r="L299" s="472" t="s">
        <v>137</v>
      </c>
      <c r="M299" s="472" t="s">
        <v>137</v>
      </c>
      <c r="N299" s="472" t="s">
        <v>137</v>
      </c>
      <c r="O299" s="472" t="s">
        <v>137</v>
      </c>
      <c r="P299" s="472" t="s">
        <v>137</v>
      </c>
      <c r="Q299" s="465"/>
    </row>
    <row r="300" spans="1:17" ht="18.75" hidden="1" customHeight="1" x14ac:dyDescent="0.2">
      <c r="A300" s="477">
        <v>12</v>
      </c>
      <c r="B300" s="692"/>
      <c r="C300" s="684" t="s">
        <v>85</v>
      </c>
      <c r="D300" s="685"/>
      <c r="E300" s="472" t="s">
        <v>137</v>
      </c>
      <c r="F300" s="472" t="s">
        <v>137</v>
      </c>
      <c r="G300" s="472" t="s">
        <v>137</v>
      </c>
      <c r="H300" s="472" t="s">
        <v>137</v>
      </c>
      <c r="I300" s="472" t="s">
        <v>137</v>
      </c>
      <c r="J300" s="495" t="s">
        <v>137</v>
      </c>
      <c r="K300" s="472" t="s">
        <v>137</v>
      </c>
      <c r="L300" s="472" t="s">
        <v>137</v>
      </c>
      <c r="M300" s="472" t="s">
        <v>137</v>
      </c>
      <c r="N300" s="472" t="s">
        <v>137</v>
      </c>
      <c r="O300" s="472" t="s">
        <v>137</v>
      </c>
      <c r="P300" s="472" t="s">
        <v>137</v>
      </c>
      <c r="Q300" s="465"/>
    </row>
    <row r="301" spans="1:17" ht="27.75" hidden="1" customHeight="1" x14ac:dyDescent="0.2">
      <c r="A301" s="477">
        <v>13</v>
      </c>
      <c r="B301" s="692"/>
      <c r="C301" s="684" t="s">
        <v>86</v>
      </c>
      <c r="D301" s="685"/>
      <c r="E301" s="472" t="s">
        <v>137</v>
      </c>
      <c r="F301" s="472" t="s">
        <v>137</v>
      </c>
      <c r="G301" s="472" t="s">
        <v>137</v>
      </c>
      <c r="H301" s="472" t="s">
        <v>137</v>
      </c>
      <c r="I301" s="472" t="s">
        <v>137</v>
      </c>
      <c r="J301" s="495" t="s">
        <v>137</v>
      </c>
      <c r="K301" s="472" t="s">
        <v>137</v>
      </c>
      <c r="L301" s="472" t="s">
        <v>137</v>
      </c>
      <c r="M301" s="472" t="s">
        <v>137</v>
      </c>
      <c r="N301" s="472" t="s">
        <v>137</v>
      </c>
      <c r="O301" s="472" t="s">
        <v>137</v>
      </c>
      <c r="P301" s="472" t="s">
        <v>137</v>
      </c>
      <c r="Q301" s="465"/>
    </row>
    <row r="302" spans="1:17" ht="28.5" hidden="1" customHeight="1" x14ac:dyDescent="0.2">
      <c r="A302" s="477">
        <v>14</v>
      </c>
      <c r="B302" s="691"/>
      <c r="C302" s="677" t="s">
        <v>87</v>
      </c>
      <c r="D302" s="678"/>
      <c r="E302" s="472" t="s">
        <v>137</v>
      </c>
      <c r="F302" s="472" t="s">
        <v>137</v>
      </c>
      <c r="G302" s="472" t="s">
        <v>137</v>
      </c>
      <c r="H302" s="472" t="s">
        <v>137</v>
      </c>
      <c r="I302" s="472" t="s">
        <v>137</v>
      </c>
      <c r="J302" s="495" t="s">
        <v>137</v>
      </c>
      <c r="K302" s="472" t="s">
        <v>137</v>
      </c>
      <c r="L302" s="472" t="s">
        <v>137</v>
      </c>
      <c r="M302" s="472" t="s">
        <v>137</v>
      </c>
      <c r="N302" s="472" t="s">
        <v>137</v>
      </c>
      <c r="O302" s="472" t="s">
        <v>137</v>
      </c>
      <c r="P302" s="472" t="s">
        <v>137</v>
      </c>
      <c r="Q302" s="465"/>
    </row>
    <row r="303" spans="1:17" ht="18.75" hidden="1" customHeight="1" x14ac:dyDescent="0.2">
      <c r="A303" s="477">
        <v>15</v>
      </c>
      <c r="B303" s="658" t="s">
        <v>687</v>
      </c>
      <c r="C303" s="658"/>
      <c r="D303" s="658"/>
      <c r="E303" s="472" t="s">
        <v>137</v>
      </c>
      <c r="F303" s="472" t="s">
        <v>137</v>
      </c>
      <c r="G303" s="472" t="s">
        <v>698</v>
      </c>
      <c r="H303" s="472" t="s">
        <v>698</v>
      </c>
      <c r="I303" s="472" t="s">
        <v>698</v>
      </c>
      <c r="J303" s="495" t="s">
        <v>698</v>
      </c>
      <c r="K303" s="472" t="s">
        <v>698</v>
      </c>
      <c r="L303" s="472" t="s">
        <v>698</v>
      </c>
      <c r="M303" s="472" t="s">
        <v>137</v>
      </c>
      <c r="N303" s="472" t="s">
        <v>137</v>
      </c>
      <c r="O303" s="472" t="s">
        <v>137</v>
      </c>
      <c r="P303" s="472" t="s">
        <v>137</v>
      </c>
      <c r="Q303" s="465"/>
    </row>
    <row r="304" spans="1:17" ht="34.5" hidden="1" customHeight="1" x14ac:dyDescent="0.2">
      <c r="A304" s="477" t="s">
        <v>688</v>
      </c>
      <c r="B304" s="658" t="s">
        <v>686</v>
      </c>
      <c r="C304" s="658"/>
      <c r="D304" s="658"/>
      <c r="E304" s="472" t="s">
        <v>137</v>
      </c>
      <c r="F304" s="472" t="s">
        <v>137</v>
      </c>
      <c r="G304" s="472" t="s">
        <v>698</v>
      </c>
      <c r="H304" s="472" t="s">
        <v>698</v>
      </c>
      <c r="I304" s="472" t="s">
        <v>698</v>
      </c>
      <c r="J304" s="495" t="s">
        <v>698</v>
      </c>
      <c r="K304" s="472" t="s">
        <v>698</v>
      </c>
      <c r="L304" s="472" t="s">
        <v>698</v>
      </c>
      <c r="M304" s="472" t="s">
        <v>137</v>
      </c>
      <c r="N304" s="472" t="s">
        <v>137</v>
      </c>
      <c r="O304" s="472" t="s">
        <v>137</v>
      </c>
      <c r="P304" s="472" t="s">
        <v>137</v>
      </c>
      <c r="Q304" s="465"/>
    </row>
    <row r="305" spans="1:17" ht="17.25" hidden="1" customHeight="1" x14ac:dyDescent="0.2">
      <c r="A305" s="487">
        <v>16</v>
      </c>
      <c r="B305" s="659" t="s">
        <v>88</v>
      </c>
      <c r="C305" s="659"/>
      <c r="D305" s="660"/>
      <c r="E305" s="488">
        <f t="shared" ref="E305:O305" si="8">SUM(E289:E303)</f>
        <v>0</v>
      </c>
      <c r="F305" s="488">
        <f t="shared" si="8"/>
        <v>0</v>
      </c>
      <c r="G305" s="488">
        <f t="shared" si="8"/>
        <v>0</v>
      </c>
      <c r="H305" s="488">
        <f t="shared" si="8"/>
        <v>0</v>
      </c>
      <c r="I305" s="488">
        <f t="shared" si="8"/>
        <v>0</v>
      </c>
      <c r="J305" s="488">
        <f t="shared" si="8"/>
        <v>0</v>
      </c>
      <c r="K305" s="488">
        <f t="shared" si="8"/>
        <v>0</v>
      </c>
      <c r="L305" s="488">
        <f t="shared" si="8"/>
        <v>0</v>
      </c>
      <c r="M305" s="488">
        <f t="shared" si="8"/>
        <v>0</v>
      </c>
      <c r="N305" s="488">
        <f t="shared" si="8"/>
        <v>0</v>
      </c>
      <c r="O305" s="488">
        <f t="shared" si="8"/>
        <v>0</v>
      </c>
      <c r="P305" s="488">
        <f>SUM(P289:P303)</f>
        <v>0</v>
      </c>
      <c r="Q305" s="465"/>
    </row>
    <row r="306" spans="1:17" ht="34.5" hidden="1" customHeight="1" x14ac:dyDescent="0.2">
      <c r="A306" s="655">
        <v>17</v>
      </c>
      <c r="B306" s="656" t="s">
        <v>689</v>
      </c>
      <c r="C306" s="656"/>
      <c r="D306" s="656"/>
      <c r="E306" s="656"/>
      <c r="F306" s="656"/>
      <c r="G306" s="656"/>
      <c r="H306" s="656"/>
      <c r="I306" s="656"/>
      <c r="J306" s="656"/>
      <c r="K306" s="656"/>
      <c r="L306" s="656"/>
      <c r="M306" s="656"/>
      <c r="N306" s="656"/>
      <c r="O306" s="656"/>
      <c r="P306" s="656"/>
      <c r="Q306" s="482"/>
    </row>
    <row r="307" spans="1:17" ht="16.5" hidden="1" customHeight="1" x14ac:dyDescent="0.2">
      <c r="A307" s="655"/>
      <c r="B307" s="657" t="s">
        <v>691</v>
      </c>
      <c r="C307" s="657"/>
      <c r="D307" s="657"/>
      <c r="E307" s="657" t="s">
        <v>693</v>
      </c>
      <c r="F307" s="657"/>
      <c r="G307" s="657" t="s">
        <v>694</v>
      </c>
      <c r="H307" s="657"/>
      <c r="I307" s="657"/>
      <c r="J307" s="657" t="s">
        <v>695</v>
      </c>
      <c r="K307" s="657"/>
      <c r="L307" s="657"/>
      <c r="M307" s="657" t="s">
        <v>696</v>
      </c>
      <c r="N307" s="657"/>
      <c r="O307" s="657" t="s">
        <v>697</v>
      </c>
      <c r="P307" s="657"/>
      <c r="Q307" s="482"/>
    </row>
    <row r="308" spans="1:17" ht="15" hidden="1" customHeight="1" x14ac:dyDescent="0.2">
      <c r="A308" s="655"/>
      <c r="B308" s="657" t="s">
        <v>690</v>
      </c>
      <c r="C308" s="657"/>
      <c r="D308" s="657"/>
      <c r="E308" s="657"/>
      <c r="F308" s="657"/>
      <c r="G308" s="657"/>
      <c r="H308" s="657"/>
      <c r="I308" s="657"/>
      <c r="J308" s="657"/>
      <c r="K308" s="657"/>
      <c r="L308" s="657"/>
      <c r="M308" s="657"/>
      <c r="N308" s="657"/>
      <c r="O308" s="657"/>
      <c r="P308" s="657"/>
    </row>
    <row r="309" spans="1:17" ht="15" hidden="1" customHeight="1" x14ac:dyDescent="0.2">
      <c r="A309" s="655"/>
      <c r="B309" s="657" t="s">
        <v>692</v>
      </c>
      <c r="C309" s="657"/>
      <c r="D309" s="657"/>
      <c r="E309" s="657"/>
      <c r="F309" s="657"/>
      <c r="G309" s="657"/>
      <c r="H309" s="657"/>
      <c r="I309" s="657"/>
      <c r="J309" s="657"/>
      <c r="K309" s="657"/>
      <c r="L309" s="657"/>
      <c r="M309" s="657"/>
      <c r="N309" s="657"/>
      <c r="O309" s="657"/>
      <c r="P309" s="657"/>
    </row>
    <row r="310" spans="1:17" ht="6" hidden="1" customHeight="1" x14ac:dyDescent="0.2"/>
    <row r="311" spans="1:17" hidden="1" x14ac:dyDescent="0.2">
      <c r="B311" s="457"/>
      <c r="C311" s="457"/>
      <c r="D311" s="457"/>
      <c r="E311" s="457"/>
      <c r="F311" s="457"/>
      <c r="G311" s="457"/>
      <c r="H311" s="457"/>
      <c r="I311" s="457"/>
      <c r="J311" s="489"/>
      <c r="K311" s="457"/>
      <c r="L311" s="457"/>
      <c r="M311" s="457"/>
      <c r="N311" s="457"/>
      <c r="O311" s="457"/>
      <c r="P311" s="458" t="s">
        <v>141</v>
      </c>
    </row>
    <row r="312" spans="1:17" hidden="1" x14ac:dyDescent="0.2">
      <c r="B312" s="457"/>
      <c r="C312" s="457"/>
      <c r="D312" s="457"/>
      <c r="E312" s="457"/>
      <c r="F312" s="457"/>
      <c r="G312" s="457"/>
      <c r="H312" s="457"/>
      <c r="I312" s="457"/>
      <c r="J312" s="489"/>
      <c r="K312" s="457"/>
      <c r="L312" s="457"/>
      <c r="M312" s="457"/>
      <c r="N312" s="457"/>
      <c r="O312" s="457"/>
      <c r="P312" s="451" t="s">
        <v>619</v>
      </c>
    </row>
    <row r="313" spans="1:17" hidden="1" x14ac:dyDescent="0.2">
      <c r="A313" s="459"/>
      <c r="B313" s="459"/>
      <c r="C313" s="459"/>
      <c r="D313" s="459"/>
      <c r="E313" s="459"/>
      <c r="F313" s="459"/>
      <c r="G313" s="459"/>
      <c r="H313" s="459"/>
      <c r="I313" s="459"/>
      <c r="J313" s="490"/>
      <c r="K313" s="459"/>
      <c r="L313" s="459"/>
      <c r="M313" s="459"/>
      <c r="N313" s="459"/>
      <c r="O313" s="459"/>
      <c r="P313" s="458" t="s">
        <v>64</v>
      </c>
    </row>
    <row r="314" spans="1:17" ht="35.25" hidden="1" customHeight="1" x14ac:dyDescent="0.25">
      <c r="A314" s="679" t="s">
        <v>700</v>
      </c>
      <c r="B314" s="679"/>
      <c r="C314" s="679"/>
      <c r="D314" s="679"/>
      <c r="E314" s="679"/>
      <c r="F314" s="679"/>
      <c r="G314" s="679"/>
      <c r="H314" s="679"/>
      <c r="I314" s="679"/>
      <c r="J314" s="679"/>
      <c r="K314" s="679"/>
      <c r="L314" s="679"/>
      <c r="M314" s="679"/>
      <c r="N314" s="679"/>
      <c r="O314" s="679"/>
      <c r="P314" s="679"/>
    </row>
    <row r="315" spans="1:17" ht="21.75" hidden="1" customHeight="1" x14ac:dyDescent="0.2">
      <c r="A315" s="680" t="s">
        <v>699</v>
      </c>
      <c r="B315" s="680"/>
      <c r="C315" s="680"/>
      <c r="D315" s="680"/>
      <c r="E315" s="680"/>
      <c r="F315" s="680"/>
      <c r="G315" s="680"/>
      <c r="H315" s="680"/>
      <c r="I315" s="680"/>
      <c r="J315" s="680"/>
      <c r="K315" s="680"/>
      <c r="L315" s="680"/>
      <c r="M315" s="680"/>
      <c r="N315" s="680"/>
      <c r="O315" s="680"/>
      <c r="P315" s="680"/>
    </row>
    <row r="316" spans="1:17" ht="12" hidden="1" customHeight="1" x14ac:dyDescent="0.2">
      <c r="A316" s="664" t="s">
        <v>11</v>
      </c>
      <c r="B316" s="664"/>
      <c r="C316" s="664"/>
      <c r="D316" s="664"/>
      <c r="E316" s="664"/>
      <c r="F316" s="664"/>
      <c r="G316" s="664"/>
      <c r="H316" s="664"/>
      <c r="I316" s="664"/>
      <c r="J316" s="664"/>
      <c r="K316" s="664"/>
      <c r="L316" s="664"/>
      <c r="M316" s="664"/>
      <c r="N316" s="664"/>
      <c r="O316" s="664"/>
      <c r="P316" s="664"/>
    </row>
    <row r="317" spans="1:17" ht="14.25" hidden="1" customHeight="1" x14ac:dyDescent="0.25">
      <c r="A317" s="681" t="s">
        <v>464</v>
      </c>
      <c r="B317" s="681"/>
      <c r="C317" s="681"/>
      <c r="D317" s="681"/>
      <c r="E317" s="681"/>
      <c r="F317" s="681"/>
      <c r="G317" s="681"/>
      <c r="H317" s="681"/>
      <c r="I317" s="681"/>
      <c r="J317" s="681"/>
      <c r="K317" s="681"/>
      <c r="L317" s="681"/>
      <c r="M317" s="681"/>
      <c r="N317" s="681"/>
      <c r="O317" s="681"/>
      <c r="P317" s="681"/>
    </row>
    <row r="318" spans="1:17" ht="34.5" hidden="1" customHeight="1" thickBot="1" x14ac:dyDescent="0.25">
      <c r="A318" s="665" t="s">
        <v>66</v>
      </c>
      <c r="B318" s="667" t="s">
        <v>67</v>
      </c>
      <c r="C318" s="667"/>
      <c r="D318" s="667"/>
      <c r="E318" s="668" t="s">
        <v>90</v>
      </c>
      <c r="F318" s="668"/>
      <c r="G318" s="669" t="s">
        <v>68</v>
      </c>
      <c r="H318" s="669"/>
      <c r="I318" s="669"/>
      <c r="J318" s="669"/>
      <c r="K318" s="669"/>
      <c r="L318" s="669"/>
      <c r="M318" s="668" t="s">
        <v>89</v>
      </c>
      <c r="N318" s="668"/>
      <c r="O318" s="668" t="s">
        <v>69</v>
      </c>
      <c r="P318" s="670"/>
      <c r="Q318" s="465"/>
    </row>
    <row r="319" spans="1:17" ht="13.5" hidden="1" thickBot="1" x14ac:dyDescent="0.25">
      <c r="A319" s="665"/>
      <c r="B319" s="667"/>
      <c r="C319" s="667"/>
      <c r="D319" s="667"/>
      <c r="E319" s="671" t="s">
        <v>70</v>
      </c>
      <c r="F319" s="671" t="s">
        <v>685</v>
      </c>
      <c r="G319" s="671" t="s">
        <v>70</v>
      </c>
      <c r="H319" s="671" t="s">
        <v>685</v>
      </c>
      <c r="I319" s="672" t="s">
        <v>71</v>
      </c>
      <c r="J319" s="672"/>
      <c r="K319" s="672"/>
      <c r="L319" s="672"/>
      <c r="M319" s="671" t="s">
        <v>70</v>
      </c>
      <c r="N319" s="673" t="s">
        <v>685</v>
      </c>
      <c r="O319" s="671" t="s">
        <v>70</v>
      </c>
      <c r="P319" s="674" t="s">
        <v>685</v>
      </c>
      <c r="Q319" s="465"/>
    </row>
    <row r="320" spans="1:17" ht="13.5" hidden="1" thickBot="1" x14ac:dyDescent="0.25">
      <c r="A320" s="665"/>
      <c r="B320" s="667"/>
      <c r="C320" s="667"/>
      <c r="D320" s="667"/>
      <c r="E320" s="671"/>
      <c r="F320" s="671"/>
      <c r="G320" s="671"/>
      <c r="H320" s="671"/>
      <c r="I320" s="676" t="s">
        <v>72</v>
      </c>
      <c r="J320" s="674" t="s">
        <v>73</v>
      </c>
      <c r="K320" s="674"/>
      <c r="L320" s="674"/>
      <c r="M320" s="671"/>
      <c r="N320" s="673"/>
      <c r="O320" s="671"/>
      <c r="P320" s="675"/>
      <c r="Q320" s="465"/>
    </row>
    <row r="321" spans="1:17" ht="53.25" hidden="1" customHeight="1" thickBot="1" x14ac:dyDescent="0.25">
      <c r="A321" s="665"/>
      <c r="B321" s="667"/>
      <c r="C321" s="667"/>
      <c r="D321" s="667"/>
      <c r="E321" s="671"/>
      <c r="F321" s="671"/>
      <c r="G321" s="671"/>
      <c r="H321" s="671"/>
      <c r="I321" s="676"/>
      <c r="J321" s="493" t="s">
        <v>395</v>
      </c>
      <c r="K321" s="466" t="s">
        <v>74</v>
      </c>
      <c r="L321" s="467" t="s">
        <v>75</v>
      </c>
      <c r="M321" s="671"/>
      <c r="N321" s="673"/>
      <c r="O321" s="671"/>
      <c r="P321" s="674"/>
      <c r="Q321" s="465"/>
    </row>
    <row r="322" spans="1:17" hidden="1" x14ac:dyDescent="0.2">
      <c r="A322" s="666"/>
      <c r="B322" s="667">
        <v>1</v>
      </c>
      <c r="C322" s="667"/>
      <c r="D322" s="667"/>
      <c r="E322" s="468">
        <v>2</v>
      </c>
      <c r="F322" s="468">
        <v>3</v>
      </c>
      <c r="G322" s="468">
        <v>4</v>
      </c>
      <c r="H322" s="468">
        <v>5</v>
      </c>
      <c r="I322" s="468">
        <v>6</v>
      </c>
      <c r="J322" s="494">
        <v>7</v>
      </c>
      <c r="K322" s="468">
        <v>8</v>
      </c>
      <c r="L322" s="468">
        <v>9</v>
      </c>
      <c r="M322" s="468">
        <v>10</v>
      </c>
      <c r="N322" s="468">
        <v>11</v>
      </c>
      <c r="O322" s="468">
        <v>12</v>
      </c>
      <c r="P322" s="469">
        <v>13</v>
      </c>
      <c r="Q322" s="465"/>
    </row>
    <row r="323" spans="1:17" ht="17.25" hidden="1" customHeight="1" thickBot="1" x14ac:dyDescent="0.25">
      <c r="A323" s="470">
        <v>1</v>
      </c>
      <c r="B323" s="686" t="s">
        <v>76</v>
      </c>
      <c r="C323" s="688" t="s">
        <v>77</v>
      </c>
      <c r="D323" s="471" t="s">
        <v>78</v>
      </c>
      <c r="E323" s="472" t="s">
        <v>137</v>
      </c>
      <c r="F323" s="472" t="s">
        <v>137</v>
      </c>
      <c r="G323" s="472" t="s">
        <v>137</v>
      </c>
      <c r="H323" s="472" t="s">
        <v>137</v>
      </c>
      <c r="I323" s="472" t="s">
        <v>137</v>
      </c>
      <c r="J323" s="495" t="s">
        <v>137</v>
      </c>
      <c r="K323" s="472" t="s">
        <v>137</v>
      </c>
      <c r="L323" s="472" t="s">
        <v>137</v>
      </c>
      <c r="M323" s="472" t="s">
        <v>137</v>
      </c>
      <c r="N323" s="472" t="s">
        <v>137</v>
      </c>
      <c r="O323" s="472" t="s">
        <v>137</v>
      </c>
      <c r="P323" s="472" t="s">
        <v>137</v>
      </c>
      <c r="Q323" s="465"/>
    </row>
    <row r="324" spans="1:17" ht="17.25" hidden="1" customHeight="1" thickBot="1" x14ac:dyDescent="0.25">
      <c r="A324" s="473">
        <v>2</v>
      </c>
      <c r="B324" s="687"/>
      <c r="C324" s="689"/>
      <c r="D324" s="474" t="s">
        <v>79</v>
      </c>
      <c r="E324" s="472" t="s">
        <v>137</v>
      </c>
      <c r="F324" s="472" t="s">
        <v>137</v>
      </c>
      <c r="G324" s="472" t="s">
        <v>137</v>
      </c>
      <c r="H324" s="472" t="s">
        <v>137</v>
      </c>
      <c r="I324" s="472" t="s">
        <v>137</v>
      </c>
      <c r="J324" s="495" t="s">
        <v>137</v>
      </c>
      <c r="K324" s="472" t="s">
        <v>137</v>
      </c>
      <c r="L324" s="472" t="s">
        <v>137</v>
      </c>
      <c r="M324" s="472" t="s">
        <v>137</v>
      </c>
      <c r="N324" s="472" t="s">
        <v>137</v>
      </c>
      <c r="O324" s="472" t="s">
        <v>137</v>
      </c>
      <c r="P324" s="472" t="s">
        <v>137</v>
      </c>
      <c r="Q324" s="465"/>
    </row>
    <row r="325" spans="1:17" ht="17.25" hidden="1" customHeight="1" thickBot="1" x14ac:dyDescent="0.25">
      <c r="A325" s="473">
        <v>3</v>
      </c>
      <c r="B325" s="687"/>
      <c r="C325" s="690" t="s">
        <v>80</v>
      </c>
      <c r="D325" s="475" t="s">
        <v>78</v>
      </c>
      <c r="E325" s="472" t="s">
        <v>137</v>
      </c>
      <c r="F325" s="472" t="s">
        <v>137</v>
      </c>
      <c r="G325" s="472" t="s">
        <v>137</v>
      </c>
      <c r="H325" s="472" t="s">
        <v>137</v>
      </c>
      <c r="I325" s="472" t="s">
        <v>137</v>
      </c>
      <c r="J325" s="495" t="s">
        <v>137</v>
      </c>
      <c r="K325" s="472" t="s">
        <v>137</v>
      </c>
      <c r="L325" s="472" t="s">
        <v>137</v>
      </c>
      <c r="M325" s="472" t="s">
        <v>137</v>
      </c>
      <c r="N325" s="472" t="s">
        <v>137</v>
      </c>
      <c r="O325" s="472" t="s">
        <v>137</v>
      </c>
      <c r="P325" s="472" t="s">
        <v>137</v>
      </c>
      <c r="Q325" s="465"/>
    </row>
    <row r="326" spans="1:17" ht="17.25" hidden="1" customHeight="1" x14ac:dyDescent="0.2">
      <c r="A326" s="473">
        <v>4</v>
      </c>
      <c r="B326" s="687"/>
      <c r="C326" s="690"/>
      <c r="D326" s="475" t="s">
        <v>79</v>
      </c>
      <c r="E326" s="472" t="s">
        <v>137</v>
      </c>
      <c r="F326" s="472" t="s">
        <v>137</v>
      </c>
      <c r="G326" s="472" t="s">
        <v>137</v>
      </c>
      <c r="H326" s="472" t="s">
        <v>137</v>
      </c>
      <c r="I326" s="472" t="s">
        <v>137</v>
      </c>
      <c r="J326" s="495" t="s">
        <v>137</v>
      </c>
      <c r="K326" s="472" t="s">
        <v>137</v>
      </c>
      <c r="L326" s="472" t="s">
        <v>137</v>
      </c>
      <c r="M326" s="472" t="s">
        <v>137</v>
      </c>
      <c r="N326" s="472" t="s">
        <v>137</v>
      </c>
      <c r="O326" s="472" t="s">
        <v>137</v>
      </c>
      <c r="P326" s="472" t="s">
        <v>137</v>
      </c>
      <c r="Q326" s="465"/>
    </row>
    <row r="327" spans="1:17" ht="17.25" hidden="1" customHeight="1" x14ac:dyDescent="0.2">
      <c r="A327" s="473">
        <v>5</v>
      </c>
      <c r="B327" s="691" t="s">
        <v>81</v>
      </c>
      <c r="C327" s="484" t="s">
        <v>77</v>
      </c>
      <c r="D327" s="476" t="s">
        <v>79</v>
      </c>
      <c r="E327" s="472" t="s">
        <v>137</v>
      </c>
      <c r="F327" s="472" t="s">
        <v>137</v>
      </c>
      <c r="G327" s="472" t="s">
        <v>137</v>
      </c>
      <c r="H327" s="472" t="s">
        <v>137</v>
      </c>
      <c r="I327" s="472" t="s">
        <v>137</v>
      </c>
      <c r="J327" s="495" t="s">
        <v>137</v>
      </c>
      <c r="K327" s="472" t="s">
        <v>137</v>
      </c>
      <c r="L327" s="472" t="s">
        <v>137</v>
      </c>
      <c r="M327" s="472" t="s">
        <v>137</v>
      </c>
      <c r="N327" s="472" t="s">
        <v>137</v>
      </c>
      <c r="O327" s="472" t="s">
        <v>137</v>
      </c>
      <c r="P327" s="472" t="s">
        <v>137</v>
      </c>
      <c r="Q327" s="465"/>
    </row>
    <row r="328" spans="1:17" ht="17.25" hidden="1" customHeight="1" x14ac:dyDescent="0.2">
      <c r="A328" s="473">
        <v>6</v>
      </c>
      <c r="B328" s="691"/>
      <c r="C328" s="484" t="s">
        <v>80</v>
      </c>
      <c r="D328" s="476" t="s">
        <v>79</v>
      </c>
      <c r="E328" s="472" t="s">
        <v>137</v>
      </c>
      <c r="F328" s="472" t="s">
        <v>137</v>
      </c>
      <c r="G328" s="472" t="s">
        <v>137</v>
      </c>
      <c r="H328" s="472" t="s">
        <v>137</v>
      </c>
      <c r="I328" s="472" t="s">
        <v>137</v>
      </c>
      <c r="J328" s="495" t="s">
        <v>137</v>
      </c>
      <c r="K328" s="472" t="s">
        <v>137</v>
      </c>
      <c r="L328" s="472" t="s">
        <v>137</v>
      </c>
      <c r="M328" s="472" t="s">
        <v>137</v>
      </c>
      <c r="N328" s="472" t="s">
        <v>137</v>
      </c>
      <c r="O328" s="472" t="s">
        <v>137</v>
      </c>
      <c r="P328" s="472" t="s">
        <v>137</v>
      </c>
      <c r="Q328" s="465"/>
    </row>
    <row r="329" spans="1:17" ht="17.25" hidden="1" customHeight="1" x14ac:dyDescent="0.2">
      <c r="A329" s="477">
        <v>7</v>
      </c>
      <c r="B329" s="692" t="s">
        <v>82</v>
      </c>
      <c r="C329" s="485" t="s">
        <v>77</v>
      </c>
      <c r="D329" s="476" t="s">
        <v>79</v>
      </c>
      <c r="E329" s="472" t="s">
        <v>137</v>
      </c>
      <c r="F329" s="472" t="s">
        <v>137</v>
      </c>
      <c r="G329" s="472" t="s">
        <v>137</v>
      </c>
      <c r="H329" s="472" t="s">
        <v>137</v>
      </c>
      <c r="I329" s="472" t="s">
        <v>137</v>
      </c>
      <c r="J329" s="495" t="s">
        <v>137</v>
      </c>
      <c r="K329" s="472" t="s">
        <v>137</v>
      </c>
      <c r="L329" s="472" t="s">
        <v>137</v>
      </c>
      <c r="M329" s="472" t="s">
        <v>137</v>
      </c>
      <c r="N329" s="472" t="s">
        <v>137</v>
      </c>
      <c r="O329" s="472" t="s">
        <v>137</v>
      </c>
      <c r="P329" s="472" t="s">
        <v>137</v>
      </c>
      <c r="Q329" s="465"/>
    </row>
    <row r="330" spans="1:17" ht="17.25" hidden="1" customHeight="1" x14ac:dyDescent="0.2">
      <c r="A330" s="477">
        <v>8</v>
      </c>
      <c r="B330" s="692"/>
      <c r="C330" s="485" t="s">
        <v>80</v>
      </c>
      <c r="D330" s="476" t="s">
        <v>79</v>
      </c>
      <c r="E330" s="472" t="s">
        <v>137</v>
      </c>
      <c r="F330" s="472" t="s">
        <v>137</v>
      </c>
      <c r="G330" s="472" t="s">
        <v>137</v>
      </c>
      <c r="H330" s="472" t="s">
        <v>137</v>
      </c>
      <c r="I330" s="472" t="s">
        <v>137</v>
      </c>
      <c r="J330" s="495" t="s">
        <v>137</v>
      </c>
      <c r="K330" s="472" t="s">
        <v>137</v>
      </c>
      <c r="L330" s="472" t="s">
        <v>137</v>
      </c>
      <c r="M330" s="472" t="s">
        <v>137</v>
      </c>
      <c r="N330" s="472" t="s">
        <v>137</v>
      </c>
      <c r="O330" s="472" t="s">
        <v>137</v>
      </c>
      <c r="P330" s="472" t="s">
        <v>137</v>
      </c>
      <c r="Q330" s="465"/>
    </row>
    <row r="331" spans="1:17" ht="29.25" hidden="1" customHeight="1" x14ac:dyDescent="0.2">
      <c r="A331" s="478">
        <v>9</v>
      </c>
      <c r="B331" s="692" t="s">
        <v>140</v>
      </c>
      <c r="C331" s="682" t="s">
        <v>682</v>
      </c>
      <c r="D331" s="683"/>
      <c r="E331" s="472" t="s">
        <v>137</v>
      </c>
      <c r="F331" s="472" t="s">
        <v>137</v>
      </c>
      <c r="G331" s="472" t="s">
        <v>137</v>
      </c>
      <c r="H331" s="472" t="s">
        <v>137</v>
      </c>
      <c r="I331" s="472" t="s">
        <v>137</v>
      </c>
      <c r="J331" s="495" t="s">
        <v>137</v>
      </c>
      <c r="K331" s="472" t="s">
        <v>137</v>
      </c>
      <c r="L331" s="472" t="s">
        <v>137</v>
      </c>
      <c r="M331" s="472" t="s">
        <v>137</v>
      </c>
      <c r="N331" s="472" t="s">
        <v>137</v>
      </c>
      <c r="O331" s="472" t="s">
        <v>137</v>
      </c>
      <c r="P331" s="472" t="s">
        <v>137</v>
      </c>
      <c r="Q331" s="465"/>
    </row>
    <row r="332" spans="1:17" ht="20.25" hidden="1" customHeight="1" x14ac:dyDescent="0.2">
      <c r="A332" s="477">
        <v>10</v>
      </c>
      <c r="B332" s="692"/>
      <c r="C332" s="684" t="s">
        <v>83</v>
      </c>
      <c r="D332" s="685"/>
      <c r="E332" s="472" t="s">
        <v>137</v>
      </c>
      <c r="F332" s="472" t="s">
        <v>137</v>
      </c>
      <c r="G332" s="472" t="s">
        <v>137</v>
      </c>
      <c r="H332" s="472" t="s">
        <v>137</v>
      </c>
      <c r="I332" s="472" t="s">
        <v>137</v>
      </c>
      <c r="J332" s="495" t="s">
        <v>137</v>
      </c>
      <c r="K332" s="472" t="s">
        <v>137</v>
      </c>
      <c r="L332" s="472" t="s">
        <v>137</v>
      </c>
      <c r="M332" s="472" t="s">
        <v>137</v>
      </c>
      <c r="N332" s="472" t="s">
        <v>137</v>
      </c>
      <c r="O332" s="472" t="s">
        <v>137</v>
      </c>
      <c r="P332" s="472" t="s">
        <v>137</v>
      </c>
      <c r="Q332" s="465"/>
    </row>
    <row r="333" spans="1:17" ht="33.75" hidden="1" customHeight="1" x14ac:dyDescent="0.2">
      <c r="A333" s="477">
        <v>11</v>
      </c>
      <c r="B333" s="692"/>
      <c r="C333" s="684" t="s">
        <v>84</v>
      </c>
      <c r="D333" s="685"/>
      <c r="E333" s="472" t="s">
        <v>137</v>
      </c>
      <c r="F333" s="472" t="s">
        <v>137</v>
      </c>
      <c r="G333" s="472" t="s">
        <v>137</v>
      </c>
      <c r="H333" s="472" t="s">
        <v>137</v>
      </c>
      <c r="I333" s="472" t="s">
        <v>137</v>
      </c>
      <c r="J333" s="495" t="s">
        <v>137</v>
      </c>
      <c r="K333" s="472" t="s">
        <v>137</v>
      </c>
      <c r="L333" s="472" t="s">
        <v>137</v>
      </c>
      <c r="M333" s="472" t="s">
        <v>137</v>
      </c>
      <c r="N333" s="472" t="s">
        <v>137</v>
      </c>
      <c r="O333" s="472" t="s">
        <v>137</v>
      </c>
      <c r="P333" s="472" t="s">
        <v>137</v>
      </c>
      <c r="Q333" s="465"/>
    </row>
    <row r="334" spans="1:17" ht="18.75" hidden="1" customHeight="1" x14ac:dyDescent="0.2">
      <c r="A334" s="477">
        <v>12</v>
      </c>
      <c r="B334" s="692"/>
      <c r="C334" s="684" t="s">
        <v>85</v>
      </c>
      <c r="D334" s="685"/>
      <c r="E334" s="472" t="s">
        <v>137</v>
      </c>
      <c r="F334" s="472" t="s">
        <v>137</v>
      </c>
      <c r="G334" s="472" t="s">
        <v>137</v>
      </c>
      <c r="H334" s="472" t="s">
        <v>137</v>
      </c>
      <c r="I334" s="472" t="s">
        <v>137</v>
      </c>
      <c r="J334" s="495" t="s">
        <v>137</v>
      </c>
      <c r="K334" s="472" t="s">
        <v>137</v>
      </c>
      <c r="L334" s="472" t="s">
        <v>137</v>
      </c>
      <c r="M334" s="472" t="s">
        <v>137</v>
      </c>
      <c r="N334" s="472" t="s">
        <v>137</v>
      </c>
      <c r="O334" s="472" t="s">
        <v>137</v>
      </c>
      <c r="P334" s="472" t="s">
        <v>137</v>
      </c>
      <c r="Q334" s="465"/>
    </row>
    <row r="335" spans="1:17" ht="31.5" hidden="1" customHeight="1" x14ac:dyDescent="0.2">
      <c r="A335" s="477">
        <v>13</v>
      </c>
      <c r="B335" s="692"/>
      <c r="C335" s="684" t="s">
        <v>86</v>
      </c>
      <c r="D335" s="685"/>
      <c r="E335" s="472" t="s">
        <v>137</v>
      </c>
      <c r="F335" s="472" t="s">
        <v>137</v>
      </c>
      <c r="G335" s="472" t="s">
        <v>137</v>
      </c>
      <c r="H335" s="472" t="s">
        <v>137</v>
      </c>
      <c r="I335" s="472" t="s">
        <v>137</v>
      </c>
      <c r="J335" s="495" t="s">
        <v>137</v>
      </c>
      <c r="K335" s="472" t="s">
        <v>137</v>
      </c>
      <c r="L335" s="472" t="s">
        <v>137</v>
      </c>
      <c r="M335" s="472" t="s">
        <v>137</v>
      </c>
      <c r="N335" s="472" t="s">
        <v>137</v>
      </c>
      <c r="O335" s="472" t="s">
        <v>137</v>
      </c>
      <c r="P335" s="472" t="s">
        <v>137</v>
      </c>
      <c r="Q335" s="465"/>
    </row>
    <row r="336" spans="1:17" ht="22.5" hidden="1" customHeight="1" x14ac:dyDescent="0.2">
      <c r="A336" s="477">
        <v>14</v>
      </c>
      <c r="B336" s="691"/>
      <c r="C336" s="677" t="s">
        <v>87</v>
      </c>
      <c r="D336" s="678"/>
      <c r="E336" s="472" t="s">
        <v>137</v>
      </c>
      <c r="F336" s="472" t="s">
        <v>137</v>
      </c>
      <c r="G336" s="472" t="s">
        <v>137</v>
      </c>
      <c r="H336" s="472" t="s">
        <v>137</v>
      </c>
      <c r="I336" s="472" t="s">
        <v>137</v>
      </c>
      <c r="J336" s="495" t="s">
        <v>137</v>
      </c>
      <c r="K336" s="472" t="s">
        <v>137</v>
      </c>
      <c r="L336" s="472" t="s">
        <v>137</v>
      </c>
      <c r="M336" s="472" t="s">
        <v>137</v>
      </c>
      <c r="N336" s="472" t="s">
        <v>137</v>
      </c>
      <c r="O336" s="472" t="s">
        <v>137</v>
      </c>
      <c r="P336" s="472" t="s">
        <v>137</v>
      </c>
      <c r="Q336" s="465"/>
    </row>
    <row r="337" spans="1:17" ht="18.75" hidden="1" customHeight="1" x14ac:dyDescent="0.2">
      <c r="A337" s="477">
        <v>15</v>
      </c>
      <c r="B337" s="658" t="s">
        <v>687</v>
      </c>
      <c r="C337" s="658"/>
      <c r="D337" s="658"/>
      <c r="E337" s="472" t="s">
        <v>137</v>
      </c>
      <c r="F337" s="472" t="s">
        <v>137</v>
      </c>
      <c r="G337" s="472" t="s">
        <v>698</v>
      </c>
      <c r="H337" s="472" t="s">
        <v>698</v>
      </c>
      <c r="I337" s="472" t="s">
        <v>698</v>
      </c>
      <c r="J337" s="495" t="s">
        <v>698</v>
      </c>
      <c r="K337" s="472" t="s">
        <v>698</v>
      </c>
      <c r="L337" s="472" t="s">
        <v>698</v>
      </c>
      <c r="M337" s="472" t="s">
        <v>137</v>
      </c>
      <c r="N337" s="472" t="s">
        <v>137</v>
      </c>
      <c r="O337" s="472" t="s">
        <v>137</v>
      </c>
      <c r="P337" s="472" t="s">
        <v>137</v>
      </c>
      <c r="Q337" s="465"/>
    </row>
    <row r="338" spans="1:17" ht="32.25" hidden="1" customHeight="1" x14ac:dyDescent="0.2">
      <c r="A338" s="477" t="s">
        <v>688</v>
      </c>
      <c r="B338" s="658" t="s">
        <v>686</v>
      </c>
      <c r="C338" s="658"/>
      <c r="D338" s="658"/>
      <c r="E338" s="472" t="s">
        <v>137</v>
      </c>
      <c r="F338" s="472" t="s">
        <v>137</v>
      </c>
      <c r="G338" s="472" t="s">
        <v>698</v>
      </c>
      <c r="H338" s="472" t="s">
        <v>698</v>
      </c>
      <c r="I338" s="472" t="s">
        <v>698</v>
      </c>
      <c r="J338" s="495" t="s">
        <v>698</v>
      </c>
      <c r="K338" s="472" t="s">
        <v>698</v>
      </c>
      <c r="L338" s="472" t="s">
        <v>698</v>
      </c>
      <c r="M338" s="472" t="s">
        <v>137</v>
      </c>
      <c r="N338" s="472" t="s">
        <v>137</v>
      </c>
      <c r="O338" s="472" t="s">
        <v>137</v>
      </c>
      <c r="P338" s="472" t="s">
        <v>137</v>
      </c>
      <c r="Q338" s="465"/>
    </row>
    <row r="339" spans="1:17" ht="17.25" hidden="1" customHeight="1" x14ac:dyDescent="0.2">
      <c r="A339" s="487">
        <v>16</v>
      </c>
      <c r="B339" s="659" t="s">
        <v>88</v>
      </c>
      <c r="C339" s="659"/>
      <c r="D339" s="660"/>
      <c r="E339" s="488">
        <f t="shared" ref="E339:O339" si="9">SUM(E323:E337)</f>
        <v>0</v>
      </c>
      <c r="F339" s="488">
        <f t="shared" si="9"/>
        <v>0</v>
      </c>
      <c r="G339" s="488">
        <f t="shared" si="9"/>
        <v>0</v>
      </c>
      <c r="H339" s="488">
        <f t="shared" si="9"/>
        <v>0</v>
      </c>
      <c r="I339" s="488">
        <f t="shared" si="9"/>
        <v>0</v>
      </c>
      <c r="J339" s="488">
        <f t="shared" si="9"/>
        <v>0</v>
      </c>
      <c r="K339" s="488">
        <f t="shared" si="9"/>
        <v>0</v>
      </c>
      <c r="L339" s="488">
        <f t="shared" si="9"/>
        <v>0</v>
      </c>
      <c r="M339" s="488">
        <f t="shared" si="9"/>
        <v>0</v>
      </c>
      <c r="N339" s="488">
        <f t="shared" si="9"/>
        <v>0</v>
      </c>
      <c r="O339" s="488">
        <f t="shared" si="9"/>
        <v>0</v>
      </c>
      <c r="P339" s="488">
        <f>SUM(P323:P337)</f>
        <v>0</v>
      </c>
      <c r="Q339" s="465"/>
    </row>
    <row r="340" spans="1:17" ht="38.25" hidden="1" customHeight="1" x14ac:dyDescent="0.2">
      <c r="A340" s="655">
        <v>17</v>
      </c>
      <c r="B340" s="656" t="s">
        <v>689</v>
      </c>
      <c r="C340" s="656"/>
      <c r="D340" s="656"/>
      <c r="E340" s="656"/>
      <c r="F340" s="656"/>
      <c r="G340" s="656"/>
      <c r="H340" s="656"/>
      <c r="I340" s="656"/>
      <c r="J340" s="656"/>
      <c r="K340" s="656"/>
      <c r="L340" s="656"/>
      <c r="M340" s="656"/>
      <c r="N340" s="656"/>
      <c r="O340" s="656"/>
      <c r="P340" s="656"/>
      <c r="Q340" s="482"/>
    </row>
    <row r="341" spans="1:17" ht="14.25" hidden="1" customHeight="1" x14ac:dyDescent="0.2">
      <c r="A341" s="655"/>
      <c r="B341" s="657" t="s">
        <v>691</v>
      </c>
      <c r="C341" s="657"/>
      <c r="D341" s="657"/>
      <c r="E341" s="657" t="s">
        <v>693</v>
      </c>
      <c r="F341" s="657"/>
      <c r="G341" s="657" t="s">
        <v>694</v>
      </c>
      <c r="H341" s="657"/>
      <c r="I341" s="657"/>
      <c r="J341" s="657" t="s">
        <v>695</v>
      </c>
      <c r="K341" s="657"/>
      <c r="L341" s="657"/>
      <c r="M341" s="657" t="s">
        <v>696</v>
      </c>
      <c r="N341" s="657"/>
      <c r="O341" s="657" t="s">
        <v>697</v>
      </c>
      <c r="P341" s="657"/>
      <c r="Q341" s="482"/>
    </row>
    <row r="342" spans="1:17" ht="14.25" hidden="1" customHeight="1" x14ac:dyDescent="0.2">
      <c r="A342" s="655"/>
      <c r="B342" s="657" t="s">
        <v>690</v>
      </c>
      <c r="C342" s="657"/>
      <c r="D342" s="657"/>
      <c r="E342" s="657"/>
      <c r="F342" s="657"/>
      <c r="G342" s="657"/>
      <c r="H342" s="657"/>
      <c r="I342" s="657"/>
      <c r="J342" s="657"/>
      <c r="K342" s="657"/>
      <c r="L342" s="657"/>
      <c r="M342" s="657"/>
      <c r="N342" s="657"/>
      <c r="O342" s="657"/>
      <c r="P342" s="657"/>
    </row>
    <row r="343" spans="1:17" ht="14.25" hidden="1" customHeight="1" x14ac:dyDescent="0.2">
      <c r="A343" s="655"/>
      <c r="B343" s="657" t="s">
        <v>692</v>
      </c>
      <c r="C343" s="657"/>
      <c r="D343" s="657"/>
      <c r="E343" s="657"/>
      <c r="F343" s="657"/>
      <c r="G343" s="657"/>
      <c r="H343" s="657"/>
      <c r="I343" s="657"/>
      <c r="J343" s="657"/>
      <c r="K343" s="657"/>
      <c r="L343" s="657"/>
      <c r="M343" s="657"/>
      <c r="N343" s="657"/>
      <c r="O343" s="657"/>
      <c r="P343" s="657"/>
    </row>
  </sheetData>
  <mergeCells count="564">
    <mergeCell ref="B166:D166"/>
    <mergeCell ref="B167:D167"/>
    <mergeCell ref="B168:D168"/>
    <mergeCell ref="A169:A172"/>
    <mergeCell ref="B169:P169"/>
    <mergeCell ref="B170:D170"/>
    <mergeCell ref="E170:F170"/>
    <mergeCell ref="G170:I170"/>
    <mergeCell ref="J170:L170"/>
    <mergeCell ref="M170:N170"/>
    <mergeCell ref="O170:P170"/>
    <mergeCell ref="B171:D171"/>
    <mergeCell ref="E171:F171"/>
    <mergeCell ref="G171:I171"/>
    <mergeCell ref="J171:L171"/>
    <mergeCell ref="M171:N171"/>
    <mergeCell ref="O171:P171"/>
    <mergeCell ref="B172:D172"/>
    <mergeCell ref="E172:F172"/>
    <mergeCell ref="G172:I172"/>
    <mergeCell ref="J172:L172"/>
    <mergeCell ref="M172:N172"/>
    <mergeCell ref="O172:P172"/>
    <mergeCell ref="B152:B155"/>
    <mergeCell ref="C152:C153"/>
    <mergeCell ref="C154:C155"/>
    <mergeCell ref="B156:B157"/>
    <mergeCell ref="B158:B159"/>
    <mergeCell ref="B160:B165"/>
    <mergeCell ref="C160:D160"/>
    <mergeCell ref="C161:D161"/>
    <mergeCell ref="C162:D162"/>
    <mergeCell ref="C163:D163"/>
    <mergeCell ref="C164:D164"/>
    <mergeCell ref="C165:D165"/>
    <mergeCell ref="A143:P143"/>
    <mergeCell ref="A144:P144"/>
    <mergeCell ref="A146:P146"/>
    <mergeCell ref="A147:A151"/>
    <mergeCell ref="B147:D150"/>
    <mergeCell ref="E147:F147"/>
    <mergeCell ref="G147:L147"/>
    <mergeCell ref="M147:N147"/>
    <mergeCell ref="O147:P147"/>
    <mergeCell ref="E148:E150"/>
    <mergeCell ref="F148:F150"/>
    <mergeCell ref="G148:G150"/>
    <mergeCell ref="H148:H150"/>
    <mergeCell ref="I148:L148"/>
    <mergeCell ref="M148:M150"/>
    <mergeCell ref="N148:N150"/>
    <mergeCell ref="O148:O150"/>
    <mergeCell ref="P148:P150"/>
    <mergeCell ref="I149:I150"/>
    <mergeCell ref="J149:L149"/>
    <mergeCell ref="B151:D151"/>
    <mergeCell ref="B200:D200"/>
    <mergeCell ref="B201:D201"/>
    <mergeCell ref="B202:D202"/>
    <mergeCell ref="A203:A206"/>
    <mergeCell ref="B203:P203"/>
    <mergeCell ref="B204:D204"/>
    <mergeCell ref="E204:F204"/>
    <mergeCell ref="G204:I204"/>
    <mergeCell ref="J204:L204"/>
    <mergeCell ref="M204:N204"/>
    <mergeCell ref="O204:P204"/>
    <mergeCell ref="B205:D205"/>
    <mergeCell ref="E205:F205"/>
    <mergeCell ref="G205:I205"/>
    <mergeCell ref="J205:L205"/>
    <mergeCell ref="M205:N205"/>
    <mergeCell ref="O205:P205"/>
    <mergeCell ref="B206:D206"/>
    <mergeCell ref="E206:F206"/>
    <mergeCell ref="G206:I206"/>
    <mergeCell ref="J206:L206"/>
    <mergeCell ref="M206:N206"/>
    <mergeCell ref="O206:P206"/>
    <mergeCell ref="B186:B189"/>
    <mergeCell ref="C186:C187"/>
    <mergeCell ref="C188:C189"/>
    <mergeCell ref="B190:B191"/>
    <mergeCell ref="B192:B193"/>
    <mergeCell ref="B194:B199"/>
    <mergeCell ref="C194:D194"/>
    <mergeCell ref="C195:D195"/>
    <mergeCell ref="C196:D196"/>
    <mergeCell ref="C197:D197"/>
    <mergeCell ref="C198:D198"/>
    <mergeCell ref="C199:D199"/>
    <mergeCell ref="A177:P177"/>
    <mergeCell ref="A178:P178"/>
    <mergeCell ref="A180:P180"/>
    <mergeCell ref="A181:A185"/>
    <mergeCell ref="B181:D184"/>
    <mergeCell ref="E181:F181"/>
    <mergeCell ref="G181:L181"/>
    <mergeCell ref="M181:N181"/>
    <mergeCell ref="O181:P181"/>
    <mergeCell ref="E182:E184"/>
    <mergeCell ref="F182:F184"/>
    <mergeCell ref="G182:G184"/>
    <mergeCell ref="H182:H184"/>
    <mergeCell ref="I182:L182"/>
    <mergeCell ref="M182:M184"/>
    <mergeCell ref="N182:N184"/>
    <mergeCell ref="O182:O184"/>
    <mergeCell ref="P182:P184"/>
    <mergeCell ref="I183:I184"/>
    <mergeCell ref="J183:L183"/>
    <mergeCell ref="B185:D185"/>
    <mergeCell ref="B134:D134"/>
    <mergeCell ref="B118:B121"/>
    <mergeCell ref="C118:C119"/>
    <mergeCell ref="C120:C121"/>
    <mergeCell ref="B122:B123"/>
    <mergeCell ref="B124:B125"/>
    <mergeCell ref="B126:B131"/>
    <mergeCell ref="C126:D126"/>
    <mergeCell ref="C127:D127"/>
    <mergeCell ref="C128:D128"/>
    <mergeCell ref="C129:D129"/>
    <mergeCell ref="C130:D130"/>
    <mergeCell ref="C131:D131"/>
    <mergeCell ref="B132:D132"/>
    <mergeCell ref="B133:D133"/>
    <mergeCell ref="A109:P109"/>
    <mergeCell ref="A110:P110"/>
    <mergeCell ref="A112:P112"/>
    <mergeCell ref="A113:A117"/>
    <mergeCell ref="B113:D116"/>
    <mergeCell ref="E113:F113"/>
    <mergeCell ref="G113:L113"/>
    <mergeCell ref="M113:N113"/>
    <mergeCell ref="O113:P113"/>
    <mergeCell ref="E114:E116"/>
    <mergeCell ref="F114:F116"/>
    <mergeCell ref="G114:G116"/>
    <mergeCell ref="H114:H116"/>
    <mergeCell ref="I114:L114"/>
    <mergeCell ref="M114:M116"/>
    <mergeCell ref="N114:N116"/>
    <mergeCell ref="O114:O116"/>
    <mergeCell ref="P114:P116"/>
    <mergeCell ref="I115:I116"/>
    <mergeCell ref="J115:L115"/>
    <mergeCell ref="B117:D117"/>
    <mergeCell ref="A111:P111"/>
    <mergeCell ref="A316:P316"/>
    <mergeCell ref="C334:D334"/>
    <mergeCell ref="C335:D335"/>
    <mergeCell ref="C336:D336"/>
    <mergeCell ref="B323:B326"/>
    <mergeCell ref="C323:C324"/>
    <mergeCell ref="C325:C326"/>
    <mergeCell ref="B327:B328"/>
    <mergeCell ref="B329:B330"/>
    <mergeCell ref="B331:B336"/>
    <mergeCell ref="C331:D331"/>
    <mergeCell ref="C332:D332"/>
    <mergeCell ref="C333:D333"/>
    <mergeCell ref="A317:P317"/>
    <mergeCell ref="A318:A322"/>
    <mergeCell ref="B318:D321"/>
    <mergeCell ref="E318:F318"/>
    <mergeCell ref="G318:L318"/>
    <mergeCell ref="M318:N318"/>
    <mergeCell ref="O318:P318"/>
    <mergeCell ref="E319:E321"/>
    <mergeCell ref="F319:F321"/>
    <mergeCell ref="G319:G321"/>
    <mergeCell ref="H319:H321"/>
    <mergeCell ref="B255:B258"/>
    <mergeCell ref="C255:C256"/>
    <mergeCell ref="C257:C258"/>
    <mergeCell ref="B259:B260"/>
    <mergeCell ref="B261:B262"/>
    <mergeCell ref="B263:B268"/>
    <mergeCell ref="C268:D268"/>
    <mergeCell ref="A314:P314"/>
    <mergeCell ref="A315:P315"/>
    <mergeCell ref="A280:P280"/>
    <mergeCell ref="A281:P281"/>
    <mergeCell ref="A282:P282"/>
    <mergeCell ref="B293:B294"/>
    <mergeCell ref="B295:B296"/>
    <mergeCell ref="B297:B302"/>
    <mergeCell ref="C297:D297"/>
    <mergeCell ref="C298:D298"/>
    <mergeCell ref="C299:D299"/>
    <mergeCell ref="C300:D300"/>
    <mergeCell ref="C301:D301"/>
    <mergeCell ref="N285:N287"/>
    <mergeCell ref="O285:O287"/>
    <mergeCell ref="P285:P287"/>
    <mergeCell ref="I286:I287"/>
    <mergeCell ref="B92:B97"/>
    <mergeCell ref="C92:D92"/>
    <mergeCell ref="C93:D93"/>
    <mergeCell ref="C94:D94"/>
    <mergeCell ref="C95:D95"/>
    <mergeCell ref="C96:D96"/>
    <mergeCell ref="C97:D97"/>
    <mergeCell ref="B84:B87"/>
    <mergeCell ref="C84:C85"/>
    <mergeCell ref="C86:C87"/>
    <mergeCell ref="B88:B89"/>
    <mergeCell ref="B90:B91"/>
    <mergeCell ref="B63:D63"/>
    <mergeCell ref="B64:D64"/>
    <mergeCell ref="B65:D65"/>
    <mergeCell ref="A79:A83"/>
    <mergeCell ref="B79:D82"/>
    <mergeCell ref="E79:F79"/>
    <mergeCell ref="G79:L79"/>
    <mergeCell ref="M79:N79"/>
    <mergeCell ref="B83:D83"/>
    <mergeCell ref="A74:P74"/>
    <mergeCell ref="A75:P75"/>
    <mergeCell ref="A78:P78"/>
    <mergeCell ref="O79:P79"/>
    <mergeCell ref="E80:E82"/>
    <mergeCell ref="F80:F82"/>
    <mergeCell ref="G80:G82"/>
    <mergeCell ref="H80:H82"/>
    <mergeCell ref="I80:L80"/>
    <mergeCell ref="M80:M82"/>
    <mergeCell ref="N80:N82"/>
    <mergeCell ref="O80:O82"/>
    <mergeCell ref="P80:P82"/>
    <mergeCell ref="I81:I82"/>
    <mergeCell ref="J81:L81"/>
    <mergeCell ref="B57:B62"/>
    <mergeCell ref="C57:D57"/>
    <mergeCell ref="C58:D58"/>
    <mergeCell ref="C59:D59"/>
    <mergeCell ref="C60:D60"/>
    <mergeCell ref="C61:D61"/>
    <mergeCell ref="C62:D62"/>
    <mergeCell ref="B49:B52"/>
    <mergeCell ref="C49:C50"/>
    <mergeCell ref="C51:C52"/>
    <mergeCell ref="B53:B54"/>
    <mergeCell ref="B55:B56"/>
    <mergeCell ref="A44:A48"/>
    <mergeCell ref="B44:D47"/>
    <mergeCell ref="E44:F44"/>
    <mergeCell ref="G44:L44"/>
    <mergeCell ref="M44:N44"/>
    <mergeCell ref="B48:D48"/>
    <mergeCell ref="A39:P39"/>
    <mergeCell ref="A40:P40"/>
    <mergeCell ref="A43:P43"/>
    <mergeCell ref="O44:P44"/>
    <mergeCell ref="E45:E47"/>
    <mergeCell ref="F45:F47"/>
    <mergeCell ref="G45:G47"/>
    <mergeCell ref="H45:H47"/>
    <mergeCell ref="I45:L45"/>
    <mergeCell ref="M45:M47"/>
    <mergeCell ref="N45:N47"/>
    <mergeCell ref="O45:O47"/>
    <mergeCell ref="P45:P47"/>
    <mergeCell ref="I46:I47"/>
    <mergeCell ref="J46:L46"/>
    <mergeCell ref="B14:B17"/>
    <mergeCell ref="C14:C15"/>
    <mergeCell ref="C16:C17"/>
    <mergeCell ref="B18:B19"/>
    <mergeCell ref="B34:D34"/>
    <mergeCell ref="B20:B21"/>
    <mergeCell ref="B22:B27"/>
    <mergeCell ref="C22:D22"/>
    <mergeCell ref="C23:D23"/>
    <mergeCell ref="C24:D24"/>
    <mergeCell ref="C25:D25"/>
    <mergeCell ref="C26:D26"/>
    <mergeCell ref="C27:D27"/>
    <mergeCell ref="B28:D28"/>
    <mergeCell ref="B29:D29"/>
    <mergeCell ref="B30:D30"/>
    <mergeCell ref="A4:P4"/>
    <mergeCell ref="A5:P5"/>
    <mergeCell ref="A8:P8"/>
    <mergeCell ref="A9:A13"/>
    <mergeCell ref="B9:D12"/>
    <mergeCell ref="E9:F9"/>
    <mergeCell ref="G9:L9"/>
    <mergeCell ref="M9:N9"/>
    <mergeCell ref="I10:L10"/>
    <mergeCell ref="M10:M12"/>
    <mergeCell ref="N10:N12"/>
    <mergeCell ref="I11:I12"/>
    <mergeCell ref="J11:L11"/>
    <mergeCell ref="B13:D13"/>
    <mergeCell ref="O9:P9"/>
    <mergeCell ref="E10:E12"/>
    <mergeCell ref="F10:F12"/>
    <mergeCell ref="G10:G12"/>
    <mergeCell ref="H10:H12"/>
    <mergeCell ref="O10:O12"/>
    <mergeCell ref="P10:P12"/>
    <mergeCell ref="A211:P211"/>
    <mergeCell ref="A212:P212"/>
    <mergeCell ref="A214:P214"/>
    <mergeCell ref="A215:A219"/>
    <mergeCell ref="B215:D218"/>
    <mergeCell ref="E215:F215"/>
    <mergeCell ref="G215:L215"/>
    <mergeCell ref="M215:N215"/>
    <mergeCell ref="O215:P215"/>
    <mergeCell ref="E216:E218"/>
    <mergeCell ref="F216:F218"/>
    <mergeCell ref="G216:G218"/>
    <mergeCell ref="H216:H218"/>
    <mergeCell ref="I216:L216"/>
    <mergeCell ref="M216:M218"/>
    <mergeCell ref="N216:N218"/>
    <mergeCell ref="O216:O218"/>
    <mergeCell ref="P216:P218"/>
    <mergeCell ref="I217:I218"/>
    <mergeCell ref="J217:L217"/>
    <mergeCell ref="B219:D219"/>
    <mergeCell ref="B234:D234"/>
    <mergeCell ref="B220:B223"/>
    <mergeCell ref="C220:C221"/>
    <mergeCell ref="C222:C223"/>
    <mergeCell ref="B224:B225"/>
    <mergeCell ref="B226:B227"/>
    <mergeCell ref="B228:B233"/>
    <mergeCell ref="C228:D228"/>
    <mergeCell ref="C229:D229"/>
    <mergeCell ref="C230:D230"/>
    <mergeCell ref="C231:D231"/>
    <mergeCell ref="C232:D232"/>
    <mergeCell ref="C233:D233"/>
    <mergeCell ref="A245:P245"/>
    <mergeCell ref="A246:P246"/>
    <mergeCell ref="A249:P249"/>
    <mergeCell ref="C263:D263"/>
    <mergeCell ref="C264:D264"/>
    <mergeCell ref="C265:D265"/>
    <mergeCell ref="C266:D266"/>
    <mergeCell ref="C267:D267"/>
    <mergeCell ref="B289:B292"/>
    <mergeCell ref="C289:C290"/>
    <mergeCell ref="C291:C292"/>
    <mergeCell ref="A283:P283"/>
    <mergeCell ref="A284:A288"/>
    <mergeCell ref="B284:D287"/>
    <mergeCell ref="E284:F284"/>
    <mergeCell ref="G284:L284"/>
    <mergeCell ref="M284:N284"/>
    <mergeCell ref="O284:P284"/>
    <mergeCell ref="E285:E287"/>
    <mergeCell ref="F285:F287"/>
    <mergeCell ref="G285:G287"/>
    <mergeCell ref="H285:H287"/>
    <mergeCell ref="I285:L285"/>
    <mergeCell ref="M285:M287"/>
    <mergeCell ref="A135:A138"/>
    <mergeCell ref="B136:D136"/>
    <mergeCell ref="B137:D137"/>
    <mergeCell ref="B138:D138"/>
    <mergeCell ref="E136:F136"/>
    <mergeCell ref="E137:F137"/>
    <mergeCell ref="E138:F138"/>
    <mergeCell ref="G136:I136"/>
    <mergeCell ref="G137:I137"/>
    <mergeCell ref="G138:I138"/>
    <mergeCell ref="B135:P135"/>
    <mergeCell ref="J136:L136"/>
    <mergeCell ref="J137:L137"/>
    <mergeCell ref="J138:L138"/>
    <mergeCell ref="M136:N136"/>
    <mergeCell ref="M137:N137"/>
    <mergeCell ref="M138:N138"/>
    <mergeCell ref="O136:P136"/>
    <mergeCell ref="O137:P137"/>
    <mergeCell ref="O138:P138"/>
    <mergeCell ref="I319:L319"/>
    <mergeCell ref="M319:M321"/>
    <mergeCell ref="N319:N321"/>
    <mergeCell ref="O319:O321"/>
    <mergeCell ref="P319:P321"/>
    <mergeCell ref="I320:I321"/>
    <mergeCell ref="J320:L320"/>
    <mergeCell ref="B322:D322"/>
    <mergeCell ref="B339:D339"/>
    <mergeCell ref="B337:D337"/>
    <mergeCell ref="B338:D338"/>
    <mergeCell ref="A340:A343"/>
    <mergeCell ref="B340:P340"/>
    <mergeCell ref="B341:D341"/>
    <mergeCell ref="E341:F341"/>
    <mergeCell ref="G341:I341"/>
    <mergeCell ref="J341:L341"/>
    <mergeCell ref="M341:N341"/>
    <mergeCell ref="O341:P341"/>
    <mergeCell ref="B342:D342"/>
    <mergeCell ref="E342:F342"/>
    <mergeCell ref="G342:I342"/>
    <mergeCell ref="J342:L342"/>
    <mergeCell ref="M342:N342"/>
    <mergeCell ref="O342:P342"/>
    <mergeCell ref="B343:D343"/>
    <mergeCell ref="E343:F343"/>
    <mergeCell ref="G343:I343"/>
    <mergeCell ref="J343:L343"/>
    <mergeCell ref="M343:N343"/>
    <mergeCell ref="O343:P343"/>
    <mergeCell ref="J286:L286"/>
    <mergeCell ref="B288:D288"/>
    <mergeCell ref="C302:D302"/>
    <mergeCell ref="B303:D303"/>
    <mergeCell ref="B304:D304"/>
    <mergeCell ref="B305:D305"/>
    <mergeCell ref="A306:A309"/>
    <mergeCell ref="B306:P306"/>
    <mergeCell ref="B307:D307"/>
    <mergeCell ref="E307:F307"/>
    <mergeCell ref="G307:I307"/>
    <mergeCell ref="J307:L307"/>
    <mergeCell ref="M307:N307"/>
    <mergeCell ref="O307:P307"/>
    <mergeCell ref="B308:D308"/>
    <mergeCell ref="E308:F308"/>
    <mergeCell ref="G308:I308"/>
    <mergeCell ref="J308:L308"/>
    <mergeCell ref="M308:N308"/>
    <mergeCell ref="O308:P308"/>
    <mergeCell ref="E309:F309"/>
    <mergeCell ref="G309:I309"/>
    <mergeCell ref="J309:L309"/>
    <mergeCell ref="M309:N309"/>
    <mergeCell ref="O309:P309"/>
    <mergeCell ref="B309:D309"/>
    <mergeCell ref="A250:A254"/>
    <mergeCell ref="B250:D253"/>
    <mergeCell ref="E250:F250"/>
    <mergeCell ref="G250:L250"/>
    <mergeCell ref="M250:N250"/>
    <mergeCell ref="O250:P250"/>
    <mergeCell ref="E251:E253"/>
    <mergeCell ref="F251:F253"/>
    <mergeCell ref="G251:G253"/>
    <mergeCell ref="H251:H253"/>
    <mergeCell ref="I251:L251"/>
    <mergeCell ref="M251:M253"/>
    <mergeCell ref="N251:N253"/>
    <mergeCell ref="O251:O253"/>
    <mergeCell ref="P251:P253"/>
    <mergeCell ref="I252:I253"/>
    <mergeCell ref="J252:L252"/>
    <mergeCell ref="B254:D254"/>
    <mergeCell ref="B269:D269"/>
    <mergeCell ref="B270:D270"/>
    <mergeCell ref="B271:D271"/>
    <mergeCell ref="A272:A275"/>
    <mergeCell ref="B272:P272"/>
    <mergeCell ref="B273:D273"/>
    <mergeCell ref="E273:F273"/>
    <mergeCell ref="G273:I273"/>
    <mergeCell ref="J273:L273"/>
    <mergeCell ref="M273:N273"/>
    <mergeCell ref="O273:P273"/>
    <mergeCell ref="B274:D274"/>
    <mergeCell ref="E274:F274"/>
    <mergeCell ref="G274:I274"/>
    <mergeCell ref="J274:L274"/>
    <mergeCell ref="M274:N274"/>
    <mergeCell ref="O274:P274"/>
    <mergeCell ref="B275:D275"/>
    <mergeCell ref="E275:F275"/>
    <mergeCell ref="G275:I275"/>
    <mergeCell ref="J275:L275"/>
    <mergeCell ref="M275:N275"/>
    <mergeCell ref="O275:P275"/>
    <mergeCell ref="A247:P247"/>
    <mergeCell ref="B235:D235"/>
    <mergeCell ref="B236:D236"/>
    <mergeCell ref="A237:A240"/>
    <mergeCell ref="B237:P237"/>
    <mergeCell ref="B238:D238"/>
    <mergeCell ref="E238:F238"/>
    <mergeCell ref="G238:I238"/>
    <mergeCell ref="J238:L238"/>
    <mergeCell ref="M238:N238"/>
    <mergeCell ref="O238:P238"/>
    <mergeCell ref="B239:D239"/>
    <mergeCell ref="E239:F239"/>
    <mergeCell ref="G239:I239"/>
    <mergeCell ref="J239:L239"/>
    <mergeCell ref="M239:N239"/>
    <mergeCell ref="O239:P239"/>
    <mergeCell ref="B240:D240"/>
    <mergeCell ref="E240:F240"/>
    <mergeCell ref="G240:I240"/>
    <mergeCell ref="J240:L240"/>
    <mergeCell ref="M240:N240"/>
    <mergeCell ref="O240:P240"/>
    <mergeCell ref="B99:D99"/>
    <mergeCell ref="B100:D100"/>
    <mergeCell ref="A101:A104"/>
    <mergeCell ref="B101:P101"/>
    <mergeCell ref="B102:D102"/>
    <mergeCell ref="E102:F102"/>
    <mergeCell ref="G102:I102"/>
    <mergeCell ref="J102:L102"/>
    <mergeCell ref="M102:N102"/>
    <mergeCell ref="O102:P102"/>
    <mergeCell ref="B103:D103"/>
    <mergeCell ref="E103:F103"/>
    <mergeCell ref="G103:I103"/>
    <mergeCell ref="J103:L103"/>
    <mergeCell ref="M103:N103"/>
    <mergeCell ref="O103:P103"/>
    <mergeCell ref="B104:D104"/>
    <mergeCell ref="E104:F104"/>
    <mergeCell ref="G104:I104"/>
    <mergeCell ref="J104:L104"/>
    <mergeCell ref="M104:N104"/>
    <mergeCell ref="O104:P104"/>
    <mergeCell ref="A66:A69"/>
    <mergeCell ref="B66:P66"/>
    <mergeCell ref="B67:D67"/>
    <mergeCell ref="E67:F67"/>
    <mergeCell ref="G67:I67"/>
    <mergeCell ref="J67:L67"/>
    <mergeCell ref="M67:N67"/>
    <mergeCell ref="O67:P67"/>
    <mergeCell ref="B68:D68"/>
    <mergeCell ref="E68:F68"/>
    <mergeCell ref="G68:I68"/>
    <mergeCell ref="J68:L68"/>
    <mergeCell ref="M68:N68"/>
    <mergeCell ref="O68:P68"/>
    <mergeCell ref="B69:D69"/>
    <mergeCell ref="E69:F69"/>
    <mergeCell ref="G69:I69"/>
    <mergeCell ref="J69:L69"/>
    <mergeCell ref="M69:N69"/>
    <mergeCell ref="O69:P69"/>
    <mergeCell ref="B98:D98"/>
    <mergeCell ref="A31:A34"/>
    <mergeCell ref="B31:P31"/>
    <mergeCell ref="B32:D32"/>
    <mergeCell ref="E32:F32"/>
    <mergeCell ref="G32:I32"/>
    <mergeCell ref="J32:L32"/>
    <mergeCell ref="M32:N32"/>
    <mergeCell ref="O32:P32"/>
    <mergeCell ref="B33:D33"/>
    <mergeCell ref="E33:F33"/>
    <mergeCell ref="G33:I33"/>
    <mergeCell ref="J33:L33"/>
    <mergeCell ref="M33:N33"/>
    <mergeCell ref="O33:P33"/>
    <mergeCell ref="E34:F34"/>
    <mergeCell ref="G34:I34"/>
    <mergeCell ref="J34:L34"/>
    <mergeCell ref="M34:N34"/>
    <mergeCell ref="O34:P34"/>
  </mergeCells>
  <pageMargins left="0.51181102362204722" right="0.11811023622047245" top="0.55118110236220474" bottom="0.15748031496062992" header="0.31496062992125984" footer="0.11811023622047245"/>
  <pageSetup paperSize="9" scale="74" orientation="landscape" r:id="rId1"/>
  <rowBreaks count="9" manualBreakCount="9">
    <brk id="35" max="16" man="1"/>
    <brk id="70" max="16" man="1"/>
    <brk id="105" max="16" man="1"/>
    <brk id="139" max="16" man="1"/>
    <brk id="173" max="16" man="1"/>
    <brk id="207" max="16" man="1"/>
    <brk id="241" max="16" man="1"/>
    <brk id="276" max="16" man="1"/>
    <brk id="310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93" zoomScaleNormal="100" zoomScaleSheetLayoutView="93" workbookViewId="0">
      <selection activeCell="D2" sqref="D2"/>
    </sheetView>
  </sheetViews>
  <sheetFormatPr defaultRowHeight="16.5" customHeight="1" x14ac:dyDescent="0.2"/>
  <cols>
    <col min="1" max="1" width="6.140625" customWidth="1"/>
    <col min="2" max="2" width="34.42578125" customWidth="1"/>
    <col min="3" max="3" width="62.140625" customWidth="1"/>
    <col min="4" max="4" width="29.28515625" customWidth="1"/>
  </cols>
  <sheetData>
    <row r="1" spans="1:5" ht="16.5" customHeight="1" x14ac:dyDescent="0.25">
      <c r="A1" s="5"/>
      <c r="B1" s="5"/>
      <c r="C1" s="5"/>
      <c r="D1" s="12" t="s">
        <v>12</v>
      </c>
      <c r="E1" s="1"/>
    </row>
    <row r="2" spans="1:5" ht="24" customHeight="1" x14ac:dyDescent="0.2">
      <c r="A2" s="2"/>
      <c r="B2" s="2"/>
      <c r="C2" s="2"/>
      <c r="D2" s="422" t="s">
        <v>619</v>
      </c>
      <c r="E2" s="3"/>
    </row>
    <row r="3" spans="1:5" ht="16.5" customHeight="1" x14ac:dyDescent="0.2">
      <c r="A3" s="2"/>
      <c r="B3" s="2"/>
      <c r="C3" s="2"/>
      <c r="D3" s="12" t="s">
        <v>0</v>
      </c>
      <c r="E3" s="3"/>
    </row>
    <row r="4" spans="1:5" ht="57.75" customHeight="1" x14ac:dyDescent="0.25">
      <c r="A4" s="698" t="s">
        <v>671</v>
      </c>
      <c r="B4" s="501"/>
      <c r="C4" s="501"/>
      <c r="D4" s="501"/>
      <c r="E4" s="4"/>
    </row>
    <row r="5" spans="1:5" ht="16.5" customHeight="1" x14ac:dyDescent="0.25">
      <c r="A5" s="4"/>
      <c r="B5" s="164"/>
      <c r="C5" s="390" t="s">
        <v>13</v>
      </c>
      <c r="D5" s="97"/>
      <c r="E5" s="4"/>
    </row>
    <row r="6" spans="1:5" ht="16.5" customHeight="1" x14ac:dyDescent="0.2">
      <c r="A6" s="7"/>
      <c r="B6" s="7"/>
      <c r="C6" s="391" t="s">
        <v>11</v>
      </c>
      <c r="D6" s="97"/>
      <c r="E6" s="8"/>
    </row>
    <row r="7" spans="1:5" ht="16.5" customHeight="1" x14ac:dyDescent="0.25">
      <c r="A7" s="1"/>
      <c r="B7" s="1"/>
      <c r="C7" s="1"/>
      <c r="D7" s="1"/>
      <c r="E7" s="1"/>
    </row>
    <row r="8" spans="1:5" ht="64.5" customHeight="1" x14ac:dyDescent="0.2">
      <c r="A8" s="165" t="s">
        <v>1</v>
      </c>
      <c r="B8" s="13" t="s">
        <v>6</v>
      </c>
      <c r="C8" s="14" t="s">
        <v>7</v>
      </c>
      <c r="D8" s="13" t="s">
        <v>8</v>
      </c>
      <c r="E8" s="10"/>
    </row>
    <row r="9" spans="1:5" ht="47.25" customHeight="1" x14ac:dyDescent="0.25">
      <c r="A9" s="699" t="s">
        <v>2</v>
      </c>
      <c r="B9" s="702" t="s">
        <v>9</v>
      </c>
      <c r="C9" s="15" t="s">
        <v>14</v>
      </c>
      <c r="D9" s="695" t="s">
        <v>397</v>
      </c>
      <c r="E9" s="9"/>
    </row>
    <row r="10" spans="1:5" ht="48.75" customHeight="1" x14ac:dyDescent="0.25">
      <c r="A10" s="700"/>
      <c r="B10" s="702"/>
      <c r="C10" s="16" t="s">
        <v>15</v>
      </c>
      <c r="D10" s="696"/>
      <c r="E10" s="9"/>
    </row>
    <row r="11" spans="1:5" ht="44.25" customHeight="1" x14ac:dyDescent="0.25">
      <c r="A11" s="701"/>
      <c r="B11" s="702"/>
      <c r="C11" s="90" t="s">
        <v>16</v>
      </c>
      <c r="D11" s="697"/>
      <c r="E11" s="9"/>
    </row>
    <row r="12" spans="1:5" ht="69.75" customHeight="1" x14ac:dyDescent="0.2">
      <c r="A12" s="392" t="s">
        <v>3</v>
      </c>
      <c r="B12" s="393" t="s">
        <v>669</v>
      </c>
      <c r="C12" s="423" t="s">
        <v>137</v>
      </c>
      <c r="D12" s="423" t="s">
        <v>137</v>
      </c>
      <c r="E12" s="9"/>
    </row>
    <row r="13" spans="1:5" ht="52.5" customHeight="1" x14ac:dyDescent="0.2">
      <c r="A13" s="392" t="s">
        <v>4</v>
      </c>
      <c r="B13" s="393" t="s">
        <v>670</v>
      </c>
      <c r="C13" s="423" t="s">
        <v>137</v>
      </c>
      <c r="D13" s="423" t="s">
        <v>137</v>
      </c>
      <c r="E13" s="9"/>
    </row>
    <row r="14" spans="1:5" ht="49.5" customHeight="1" x14ac:dyDescent="0.25">
      <c r="A14" s="693" t="s">
        <v>5</v>
      </c>
      <c r="B14" s="694" t="s">
        <v>10</v>
      </c>
      <c r="C14" s="15" t="s">
        <v>14</v>
      </c>
      <c r="D14" s="695" t="s">
        <v>397</v>
      </c>
      <c r="E14" s="9"/>
    </row>
    <row r="15" spans="1:5" ht="61.5" customHeight="1" x14ac:dyDescent="0.25">
      <c r="A15" s="693"/>
      <c r="B15" s="694"/>
      <c r="C15" s="16" t="s">
        <v>15</v>
      </c>
      <c r="D15" s="696"/>
      <c r="E15" s="1"/>
    </row>
    <row r="16" spans="1:5" ht="52.5" customHeight="1" x14ac:dyDescent="0.25">
      <c r="A16" s="693"/>
      <c r="B16" s="694"/>
      <c r="C16" s="90" t="s">
        <v>16</v>
      </c>
      <c r="D16" s="697"/>
      <c r="E16" s="1"/>
    </row>
    <row r="17" spans="1:4" ht="16.5" customHeight="1" x14ac:dyDescent="0.25">
      <c r="A17" s="5"/>
      <c r="B17" s="5"/>
      <c r="C17" s="5"/>
      <c r="D17" s="12"/>
    </row>
  </sheetData>
  <mergeCells count="7">
    <mergeCell ref="A14:A16"/>
    <mergeCell ref="B14:B16"/>
    <mergeCell ref="D14:D16"/>
    <mergeCell ref="A4:D4"/>
    <mergeCell ref="A9:A11"/>
    <mergeCell ref="B9:B11"/>
    <mergeCell ref="D9:D11"/>
  </mergeCells>
  <hyperlinks>
    <hyperlink ref="D9" r:id="rId1"/>
    <hyperlink ref="D14" r:id="rId2"/>
  </hyperlinks>
  <pageMargins left="0.70866141732283472" right="0.31496062992125984" top="0.35433070866141736" bottom="0.35433070866141736" header="0.31496062992125984" footer="0"/>
  <pageSetup paperSize="9" scale="84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77" zoomScaleNormal="70" zoomScaleSheetLayoutView="77" workbookViewId="0">
      <selection activeCell="C2" sqref="C2"/>
    </sheetView>
  </sheetViews>
  <sheetFormatPr defaultColWidth="12.7109375" defaultRowHeight="15" x14ac:dyDescent="0.2"/>
  <cols>
    <col min="1" max="1" width="6.85546875" style="425" customWidth="1"/>
    <col min="2" max="2" width="63.42578125" style="425" customWidth="1"/>
    <col min="3" max="3" width="44.5703125" style="427" customWidth="1"/>
    <col min="4" max="16384" width="12.7109375" style="425"/>
  </cols>
  <sheetData>
    <row r="1" spans="1:3" x14ac:dyDescent="0.2">
      <c r="C1" s="426" t="s">
        <v>12</v>
      </c>
    </row>
    <row r="2" spans="1:3" ht="30" x14ac:dyDescent="0.2">
      <c r="C2" s="424" t="s">
        <v>619</v>
      </c>
    </row>
    <row r="3" spans="1:3" x14ac:dyDescent="0.2">
      <c r="C3" s="426" t="s">
        <v>64</v>
      </c>
    </row>
    <row r="5" spans="1:3" s="428" customFormat="1" ht="15.75" x14ac:dyDescent="0.25">
      <c r="A5" s="703"/>
      <c r="B5" s="703"/>
      <c r="C5" s="703"/>
    </row>
    <row r="6" spans="1:3" ht="52.5" customHeight="1" x14ac:dyDescent="0.2">
      <c r="A6" s="704" t="s">
        <v>672</v>
      </c>
      <c r="B6" s="704"/>
      <c r="C6" s="704"/>
    </row>
    <row r="7" spans="1:3" s="429" customFormat="1" ht="20.25" customHeight="1" x14ac:dyDescent="0.25">
      <c r="A7" s="705" t="s">
        <v>673</v>
      </c>
      <c r="B7" s="705"/>
      <c r="C7" s="705"/>
    </row>
    <row r="9" spans="1:3" ht="42.75" customHeight="1" x14ac:dyDescent="0.2">
      <c r="A9" s="430" t="s">
        <v>348</v>
      </c>
      <c r="B9" s="430" t="s">
        <v>6</v>
      </c>
      <c r="C9" s="430" t="s">
        <v>349</v>
      </c>
    </row>
    <row r="10" spans="1:3" ht="36.75" customHeight="1" x14ac:dyDescent="0.2">
      <c r="A10" s="430">
        <v>1</v>
      </c>
      <c r="B10" s="431" t="s">
        <v>350</v>
      </c>
      <c r="C10" s="432" t="s">
        <v>397</v>
      </c>
    </row>
    <row r="11" spans="1:3" ht="58.5" customHeight="1" x14ac:dyDescent="0.2">
      <c r="A11" s="430">
        <v>2</v>
      </c>
      <c r="B11" s="431" t="s">
        <v>674</v>
      </c>
      <c r="C11" s="432" t="s">
        <v>397</v>
      </c>
    </row>
    <row r="12" spans="1:3" ht="58.5" customHeight="1" x14ac:dyDescent="0.2">
      <c r="A12" s="430">
        <v>3</v>
      </c>
      <c r="B12" s="431" t="s">
        <v>675</v>
      </c>
      <c r="C12" s="432" t="s">
        <v>397</v>
      </c>
    </row>
    <row r="13" spans="1:3" ht="59.25" customHeight="1" x14ac:dyDescent="0.2">
      <c r="A13" s="430">
        <v>4</v>
      </c>
      <c r="B13" s="431" t="s">
        <v>676</v>
      </c>
      <c r="C13" s="432" t="s">
        <v>397</v>
      </c>
    </row>
    <row r="14" spans="1:3" ht="61.5" customHeight="1" x14ac:dyDescent="0.2">
      <c r="A14" s="430">
        <v>5</v>
      </c>
      <c r="B14" s="431" t="s">
        <v>677</v>
      </c>
      <c r="C14" s="432" t="s">
        <v>397</v>
      </c>
    </row>
    <row r="15" spans="1:3" ht="43.5" customHeight="1" x14ac:dyDescent="0.2">
      <c r="A15" s="430">
        <v>6</v>
      </c>
      <c r="B15" s="431" t="s">
        <v>678</v>
      </c>
      <c r="C15" s="432" t="s">
        <v>397</v>
      </c>
    </row>
    <row r="16" spans="1:3" ht="53.25" customHeight="1" x14ac:dyDescent="0.2">
      <c r="A16" s="430">
        <v>7</v>
      </c>
      <c r="B16" s="431" t="s">
        <v>679</v>
      </c>
      <c r="C16" s="432" t="s">
        <v>397</v>
      </c>
    </row>
    <row r="17" spans="1:3" ht="50.25" customHeight="1" x14ac:dyDescent="0.2">
      <c r="A17" s="430">
        <v>8</v>
      </c>
      <c r="B17" s="431" t="s">
        <v>680</v>
      </c>
      <c r="C17" s="432" t="s">
        <v>397</v>
      </c>
    </row>
    <row r="18" spans="1:3" ht="49.5" customHeight="1" x14ac:dyDescent="0.2">
      <c r="A18" s="430">
        <v>9</v>
      </c>
      <c r="B18" s="431" t="s">
        <v>351</v>
      </c>
      <c r="C18" s="432" t="s">
        <v>397</v>
      </c>
    </row>
    <row r="19" spans="1:3" ht="50.25" customHeight="1" x14ac:dyDescent="0.2">
      <c r="A19" s="430">
        <v>10</v>
      </c>
      <c r="B19" s="431" t="s">
        <v>352</v>
      </c>
      <c r="C19" s="432" t="s">
        <v>397</v>
      </c>
    </row>
    <row r="20" spans="1:3" ht="38.25" customHeight="1" x14ac:dyDescent="0.2">
      <c r="A20" s="706" t="s">
        <v>398</v>
      </c>
      <c r="B20" s="706"/>
      <c r="C20" s="706"/>
    </row>
  </sheetData>
  <sheetProtection formatCells="0" formatColumns="0" formatRows="0"/>
  <mergeCells count="4">
    <mergeCell ref="A5:C5"/>
    <mergeCell ref="A6:C6"/>
    <mergeCell ref="A7:C7"/>
    <mergeCell ref="A20:C20"/>
  </mergeCells>
  <hyperlinks>
    <hyperlink ref="C10" r:id="rId1"/>
    <hyperlink ref="C11" r:id="rId2"/>
    <hyperlink ref="C12" r:id="rId3"/>
    <hyperlink ref="C13" r:id="rId4"/>
    <hyperlink ref="C14" r:id="rId5"/>
    <hyperlink ref="C15" r:id="rId6"/>
    <hyperlink ref="C16" r:id="rId7"/>
    <hyperlink ref="C17" r:id="rId8"/>
    <hyperlink ref="C18:C19" r:id="rId9" display="https://stankomash.konar.ru/raskrytie-informacii/"/>
  </hyperlinks>
  <pageMargins left="0.51181102362204722" right="0" top="0.55118110236220474" bottom="0.15748031496062992" header="0.31496062992125984" footer="0"/>
  <pageSetup paperSize="9" scale="70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9" zoomScale="82" zoomScaleNormal="82" zoomScaleSheetLayoutView="86" workbookViewId="0">
      <selection activeCell="I11" sqref="I11"/>
    </sheetView>
  </sheetViews>
  <sheetFormatPr defaultColWidth="12.7109375" defaultRowHeight="12.75" x14ac:dyDescent="0.2"/>
  <cols>
    <col min="1" max="1" width="11.7109375" style="433" customWidth="1"/>
    <col min="2" max="2" width="12.28515625" style="433" customWidth="1"/>
    <col min="3" max="3" width="11.28515625" style="433" customWidth="1"/>
    <col min="4" max="4" width="39.5703125" style="433" customWidth="1"/>
    <col min="5" max="5" width="36.28515625" style="433" customWidth="1"/>
    <col min="6" max="6" width="17.140625" style="433" customWidth="1"/>
    <col min="7" max="7" width="19.42578125" style="433" customWidth="1"/>
    <col min="8" max="8" width="16.85546875" style="433" customWidth="1"/>
    <col min="9" max="9" width="28.5703125" style="433" customWidth="1"/>
    <col min="10" max="16384" width="12.7109375" style="433"/>
  </cols>
  <sheetData>
    <row r="1" spans="1:9" x14ac:dyDescent="0.2">
      <c r="I1" s="434" t="s">
        <v>317</v>
      </c>
    </row>
    <row r="2" spans="1:9" ht="22.5" x14ac:dyDescent="0.2">
      <c r="I2" s="422" t="s">
        <v>619</v>
      </c>
    </row>
    <row r="3" spans="1:9" x14ac:dyDescent="0.2">
      <c r="I3" s="434" t="s">
        <v>0</v>
      </c>
    </row>
    <row r="4" spans="1:9" s="425" customFormat="1" ht="15" x14ac:dyDescent="0.2"/>
    <row r="5" spans="1:9" s="428" customFormat="1" ht="51.75" customHeight="1" x14ac:dyDescent="0.25">
      <c r="A5" s="707" t="s">
        <v>668</v>
      </c>
      <c r="B5" s="708"/>
      <c r="C5" s="708"/>
      <c r="D5" s="708"/>
      <c r="E5" s="708"/>
      <c r="F5" s="708"/>
      <c r="G5" s="708"/>
      <c r="H5" s="708"/>
      <c r="I5" s="708"/>
    </row>
    <row r="6" spans="1:9" s="429" customFormat="1" ht="15.75" customHeight="1" x14ac:dyDescent="0.25">
      <c r="A6" s="709" t="s">
        <v>681</v>
      </c>
      <c r="B6" s="709"/>
      <c r="C6" s="709"/>
      <c r="D6" s="709"/>
      <c r="E6" s="709"/>
      <c r="F6" s="709"/>
      <c r="G6" s="709"/>
      <c r="H6" s="709"/>
      <c r="I6" s="709"/>
    </row>
    <row r="7" spans="1:9" s="435" customFormat="1" ht="11.25" customHeight="1" x14ac:dyDescent="0.2">
      <c r="B7" s="436"/>
      <c r="C7" s="436"/>
      <c r="F7" s="450" t="s">
        <v>11</v>
      </c>
      <c r="G7" s="437"/>
      <c r="H7" s="437"/>
    </row>
    <row r="8" spans="1:9" s="425" customFormat="1" ht="15" x14ac:dyDescent="0.2"/>
    <row r="9" spans="1:9" s="440" customFormat="1" ht="134.25" customHeight="1" x14ac:dyDescent="0.2">
      <c r="A9" s="438" t="s">
        <v>308</v>
      </c>
      <c r="B9" s="438" t="s">
        <v>309</v>
      </c>
      <c r="C9" s="438" t="s">
        <v>310</v>
      </c>
      <c r="D9" s="439" t="s">
        <v>311</v>
      </c>
      <c r="E9" s="439" t="s">
        <v>312</v>
      </c>
      <c r="F9" s="439" t="s">
        <v>313</v>
      </c>
      <c r="G9" s="439" t="s">
        <v>314</v>
      </c>
      <c r="H9" s="439" t="s">
        <v>666</v>
      </c>
      <c r="I9" s="439" t="s">
        <v>667</v>
      </c>
    </row>
    <row r="10" spans="1:9" s="442" customFormat="1" x14ac:dyDescent="0.2">
      <c r="A10" s="441">
        <v>1</v>
      </c>
      <c r="B10" s="441">
        <v>2</v>
      </c>
      <c r="C10" s="441">
        <v>3</v>
      </c>
      <c r="D10" s="441">
        <v>4</v>
      </c>
      <c r="E10" s="441">
        <v>5</v>
      </c>
      <c r="F10" s="441">
        <v>6</v>
      </c>
      <c r="G10" s="441">
        <v>7</v>
      </c>
      <c r="H10" s="441">
        <v>8</v>
      </c>
      <c r="I10" s="441">
        <v>9</v>
      </c>
    </row>
    <row r="11" spans="1:9" ht="409.5" customHeight="1" x14ac:dyDescent="0.2">
      <c r="A11" s="443" t="s">
        <v>335</v>
      </c>
      <c r="B11" s="444" t="s">
        <v>101</v>
      </c>
      <c r="C11" s="445" t="s">
        <v>399</v>
      </c>
      <c r="D11" s="449" t="s">
        <v>400</v>
      </c>
      <c r="E11" s="446" t="s">
        <v>401</v>
      </c>
      <c r="F11" s="446" t="s">
        <v>402</v>
      </c>
      <c r="G11" s="447" t="s">
        <v>407</v>
      </c>
      <c r="H11" s="448" t="s">
        <v>137</v>
      </c>
      <c r="I11" s="430" t="s">
        <v>137</v>
      </c>
    </row>
    <row r="13" spans="1:9" x14ac:dyDescent="0.2">
      <c r="A13" s="433" t="s">
        <v>316</v>
      </c>
    </row>
    <row r="16" spans="1:9" ht="15" customHeight="1" x14ac:dyDescent="0.2"/>
  </sheetData>
  <sheetProtection formatCells="0" formatColumns="0" formatRows="0"/>
  <mergeCells count="2">
    <mergeCell ref="A5:I5"/>
    <mergeCell ref="A6:I6"/>
  </mergeCells>
  <pageMargins left="0.11811023622047245" right="0" top="0.55118110236220474" bottom="0.15748031496062992" header="0.31496062992125984" footer="0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80" zoomScaleSheetLayoutView="80" workbookViewId="0">
      <selection activeCell="F10" sqref="F10"/>
    </sheetView>
  </sheetViews>
  <sheetFormatPr defaultColWidth="11.42578125" defaultRowHeight="11.25" x14ac:dyDescent="0.2"/>
  <cols>
    <col min="1" max="1" width="5" style="224" customWidth="1"/>
    <col min="2" max="2" width="35.140625" style="224" customWidth="1"/>
    <col min="3" max="3" width="12.85546875" style="224" customWidth="1"/>
    <col min="4" max="4" width="15.140625" style="224" customWidth="1"/>
    <col min="5" max="5" width="10.140625" style="224" customWidth="1"/>
    <col min="6" max="6" width="11.85546875" style="224" customWidth="1"/>
    <col min="7" max="7" width="10.5703125" style="224" customWidth="1"/>
    <col min="8" max="8" width="18.7109375" style="224" customWidth="1"/>
    <col min="9" max="9" width="22.140625" style="224" customWidth="1"/>
    <col min="10" max="10" width="23.85546875" style="224" customWidth="1"/>
    <col min="11" max="16384" width="11.42578125" style="224"/>
  </cols>
  <sheetData>
    <row r="1" spans="1:10" s="254" customFormat="1" ht="13.5" customHeight="1" x14ac:dyDescent="0.2">
      <c r="A1" s="283"/>
      <c r="B1" s="283"/>
      <c r="C1" s="225"/>
      <c r="D1" s="225"/>
      <c r="E1" s="225"/>
      <c r="F1" s="225"/>
      <c r="G1" s="225"/>
      <c r="H1" s="225"/>
      <c r="I1" s="225"/>
      <c r="J1" s="451" t="s">
        <v>353</v>
      </c>
    </row>
    <row r="2" spans="1:10" ht="20.25" customHeight="1" x14ac:dyDescent="0.2">
      <c r="J2" s="422" t="s">
        <v>619</v>
      </c>
    </row>
    <row r="3" spans="1:10" ht="10.5" customHeight="1" x14ac:dyDescent="0.2">
      <c r="J3" s="452" t="s">
        <v>0</v>
      </c>
    </row>
    <row r="5" spans="1:10" ht="36" customHeight="1" x14ac:dyDescent="0.2">
      <c r="A5" s="704" t="s">
        <v>664</v>
      </c>
      <c r="B5" s="710"/>
      <c r="C5" s="710"/>
      <c r="D5" s="710"/>
      <c r="E5" s="710"/>
      <c r="F5" s="710"/>
      <c r="G5" s="710"/>
      <c r="H5" s="710"/>
      <c r="I5" s="710"/>
      <c r="J5" s="710"/>
    </row>
    <row r="6" spans="1:10" ht="33" customHeight="1" x14ac:dyDescent="0.2">
      <c r="A6" s="704" t="s">
        <v>665</v>
      </c>
      <c r="B6" s="710"/>
      <c r="C6" s="710"/>
      <c r="D6" s="710"/>
      <c r="E6" s="710"/>
      <c r="F6" s="710"/>
      <c r="G6" s="710"/>
      <c r="H6" s="710"/>
      <c r="I6" s="710"/>
      <c r="J6" s="710"/>
    </row>
    <row r="7" spans="1:10" ht="20.25" customHeight="1" x14ac:dyDescent="0.2">
      <c r="A7" s="711" t="s">
        <v>388</v>
      </c>
      <c r="B7" s="711"/>
      <c r="C7" s="711"/>
      <c r="D7" s="711"/>
      <c r="E7" s="711"/>
      <c r="F7" s="711"/>
      <c r="G7" s="711"/>
      <c r="H7" s="711"/>
      <c r="I7" s="711"/>
      <c r="J7" s="711"/>
    </row>
    <row r="8" spans="1:10" ht="6.75" customHeight="1" x14ac:dyDescent="0.2">
      <c r="A8" s="453"/>
      <c r="B8" s="433"/>
      <c r="C8" s="433"/>
      <c r="D8" s="433"/>
      <c r="E8" s="433"/>
      <c r="F8" s="433"/>
      <c r="G8" s="433"/>
      <c r="H8" s="433"/>
      <c r="I8" s="433"/>
      <c r="J8" s="433"/>
    </row>
    <row r="9" spans="1:10" ht="50.25" customHeight="1" x14ac:dyDescent="0.2">
      <c r="A9" s="712" t="s">
        <v>348</v>
      </c>
      <c r="B9" s="712" t="s">
        <v>163</v>
      </c>
      <c r="C9" s="712" t="s">
        <v>354</v>
      </c>
      <c r="D9" s="712"/>
      <c r="E9" s="712" t="s">
        <v>355</v>
      </c>
      <c r="F9" s="712"/>
      <c r="G9" s="712"/>
      <c r="H9" s="712" t="s">
        <v>356</v>
      </c>
      <c r="I9" s="712"/>
      <c r="J9" s="712"/>
    </row>
    <row r="10" spans="1:10" ht="50.25" customHeight="1" x14ac:dyDescent="0.2">
      <c r="A10" s="712"/>
      <c r="B10" s="712"/>
      <c r="C10" s="454" t="s">
        <v>357</v>
      </c>
      <c r="D10" s="454" t="s">
        <v>358</v>
      </c>
      <c r="E10" s="454" t="s">
        <v>359</v>
      </c>
      <c r="F10" s="454" t="s">
        <v>360</v>
      </c>
      <c r="G10" s="454" t="s">
        <v>361</v>
      </c>
      <c r="H10" s="454" t="s">
        <v>362</v>
      </c>
      <c r="I10" s="454" t="s">
        <v>363</v>
      </c>
      <c r="J10" s="454" t="s">
        <v>364</v>
      </c>
    </row>
    <row r="11" spans="1:10" ht="14.25" x14ac:dyDescent="0.2">
      <c r="A11" s="455">
        <v>1</v>
      </c>
      <c r="B11" s="455">
        <v>2</v>
      </c>
      <c r="C11" s="455">
        <v>3</v>
      </c>
      <c r="D11" s="455">
        <v>4</v>
      </c>
      <c r="E11" s="455">
        <v>5</v>
      </c>
      <c r="F11" s="455">
        <v>6</v>
      </c>
      <c r="G11" s="455">
        <v>7</v>
      </c>
      <c r="H11" s="455">
        <v>8</v>
      </c>
      <c r="I11" s="455">
        <v>9</v>
      </c>
      <c r="J11" s="455">
        <v>10</v>
      </c>
    </row>
    <row r="12" spans="1:10" ht="24" customHeight="1" x14ac:dyDescent="0.2">
      <c r="A12" s="455" t="s">
        <v>365</v>
      </c>
      <c r="B12" s="456" t="s">
        <v>366</v>
      </c>
      <c r="C12" s="455" t="s">
        <v>137</v>
      </c>
      <c r="D12" s="455" t="s">
        <v>137</v>
      </c>
      <c r="E12" s="455" t="s">
        <v>137</v>
      </c>
      <c r="F12" s="455" t="s">
        <v>137</v>
      </c>
      <c r="G12" s="455" t="s">
        <v>137</v>
      </c>
      <c r="H12" s="455" t="s">
        <v>137</v>
      </c>
      <c r="I12" s="455" t="s">
        <v>137</v>
      </c>
      <c r="J12" s="455" t="s">
        <v>137</v>
      </c>
    </row>
    <row r="13" spans="1:10" ht="46.5" customHeight="1" x14ac:dyDescent="0.2">
      <c r="A13" s="455" t="s">
        <v>367</v>
      </c>
      <c r="B13" s="456" t="s">
        <v>368</v>
      </c>
      <c r="C13" s="455" t="s">
        <v>137</v>
      </c>
      <c r="D13" s="455" t="s">
        <v>137</v>
      </c>
      <c r="E13" s="455" t="s">
        <v>137</v>
      </c>
      <c r="F13" s="455" t="s">
        <v>137</v>
      </c>
      <c r="G13" s="455" t="s">
        <v>137</v>
      </c>
      <c r="H13" s="455" t="s">
        <v>137</v>
      </c>
      <c r="I13" s="455" t="s">
        <v>137</v>
      </c>
      <c r="J13" s="455" t="s">
        <v>137</v>
      </c>
    </row>
    <row r="14" spans="1:10" ht="14.25" x14ac:dyDescent="0.2">
      <c r="A14" s="455" t="s">
        <v>369</v>
      </c>
      <c r="B14" s="456"/>
      <c r="C14" s="455" t="s">
        <v>137</v>
      </c>
      <c r="D14" s="455" t="s">
        <v>137</v>
      </c>
      <c r="E14" s="455" t="s">
        <v>137</v>
      </c>
      <c r="F14" s="455" t="s">
        <v>137</v>
      </c>
      <c r="G14" s="455" t="s">
        <v>137</v>
      </c>
      <c r="H14" s="455" t="s">
        <v>137</v>
      </c>
      <c r="I14" s="455" t="s">
        <v>137</v>
      </c>
      <c r="J14" s="455" t="s">
        <v>137</v>
      </c>
    </row>
    <row r="15" spans="1:10" ht="27.75" customHeight="1" x14ac:dyDescent="0.2">
      <c r="A15" s="455" t="s">
        <v>370</v>
      </c>
      <c r="B15" s="456" t="s">
        <v>371</v>
      </c>
      <c r="C15" s="455" t="s">
        <v>137</v>
      </c>
      <c r="D15" s="455" t="s">
        <v>137</v>
      </c>
      <c r="E15" s="455" t="s">
        <v>137</v>
      </c>
      <c r="F15" s="455" t="s">
        <v>137</v>
      </c>
      <c r="G15" s="455" t="s">
        <v>137</v>
      </c>
      <c r="H15" s="455" t="s">
        <v>137</v>
      </c>
      <c r="I15" s="455" t="s">
        <v>137</v>
      </c>
      <c r="J15" s="455" t="s">
        <v>137</v>
      </c>
    </row>
    <row r="16" spans="1:10" ht="14.25" x14ac:dyDescent="0.2">
      <c r="A16" s="455" t="s">
        <v>372</v>
      </c>
      <c r="B16" s="456"/>
      <c r="C16" s="455" t="s">
        <v>137</v>
      </c>
      <c r="D16" s="455" t="s">
        <v>137</v>
      </c>
      <c r="E16" s="455" t="s">
        <v>137</v>
      </c>
      <c r="F16" s="455" t="s">
        <v>137</v>
      </c>
      <c r="G16" s="455" t="s">
        <v>137</v>
      </c>
      <c r="H16" s="455" t="s">
        <v>137</v>
      </c>
      <c r="I16" s="455" t="s">
        <v>137</v>
      </c>
      <c r="J16" s="455" t="s">
        <v>137</v>
      </c>
    </row>
    <row r="17" spans="1:10" ht="15" customHeight="1" x14ac:dyDescent="0.2">
      <c r="A17" s="455" t="s">
        <v>373</v>
      </c>
      <c r="B17" s="456" t="s">
        <v>374</v>
      </c>
      <c r="C17" s="455" t="s">
        <v>137</v>
      </c>
      <c r="D17" s="455" t="s">
        <v>137</v>
      </c>
      <c r="E17" s="455" t="s">
        <v>137</v>
      </c>
      <c r="F17" s="455" t="s">
        <v>137</v>
      </c>
      <c r="G17" s="455" t="s">
        <v>137</v>
      </c>
      <c r="H17" s="455" t="s">
        <v>137</v>
      </c>
      <c r="I17" s="455" t="s">
        <v>137</v>
      </c>
      <c r="J17" s="455" t="s">
        <v>137</v>
      </c>
    </row>
    <row r="18" spans="1:10" ht="14.25" x14ac:dyDescent="0.2">
      <c r="A18" s="455" t="s">
        <v>375</v>
      </c>
      <c r="B18" s="456"/>
      <c r="C18" s="455" t="s">
        <v>137</v>
      </c>
      <c r="D18" s="455" t="s">
        <v>137</v>
      </c>
      <c r="E18" s="455" t="s">
        <v>137</v>
      </c>
      <c r="F18" s="455" t="s">
        <v>137</v>
      </c>
      <c r="G18" s="455" t="s">
        <v>137</v>
      </c>
      <c r="H18" s="455" t="s">
        <v>137</v>
      </c>
      <c r="I18" s="455" t="s">
        <v>137</v>
      </c>
      <c r="J18" s="455" t="s">
        <v>137</v>
      </c>
    </row>
    <row r="19" spans="1:10" ht="31.5" customHeight="1" x14ac:dyDescent="0.2">
      <c r="A19" s="455" t="s">
        <v>376</v>
      </c>
      <c r="B19" s="456" t="s">
        <v>377</v>
      </c>
      <c r="C19" s="455" t="s">
        <v>137</v>
      </c>
      <c r="D19" s="455" t="s">
        <v>137</v>
      </c>
      <c r="E19" s="455" t="s">
        <v>137</v>
      </c>
      <c r="F19" s="455" t="s">
        <v>137</v>
      </c>
      <c r="G19" s="455" t="s">
        <v>137</v>
      </c>
      <c r="H19" s="455" t="s">
        <v>137</v>
      </c>
      <c r="I19" s="455" t="s">
        <v>137</v>
      </c>
      <c r="J19" s="455" t="s">
        <v>137</v>
      </c>
    </row>
    <row r="20" spans="1:10" ht="14.25" x14ac:dyDescent="0.2">
      <c r="A20" s="455" t="s">
        <v>378</v>
      </c>
      <c r="B20" s="456"/>
      <c r="C20" s="455" t="s">
        <v>137</v>
      </c>
      <c r="D20" s="455" t="s">
        <v>137</v>
      </c>
      <c r="E20" s="455" t="s">
        <v>137</v>
      </c>
      <c r="F20" s="455" t="s">
        <v>137</v>
      </c>
      <c r="G20" s="455" t="s">
        <v>137</v>
      </c>
      <c r="H20" s="455" t="s">
        <v>137</v>
      </c>
      <c r="I20" s="455" t="s">
        <v>137</v>
      </c>
      <c r="J20" s="455" t="s">
        <v>137</v>
      </c>
    </row>
    <row r="21" spans="1:10" ht="43.5" customHeight="1" x14ac:dyDescent="0.2">
      <c r="A21" s="455" t="s">
        <v>379</v>
      </c>
      <c r="B21" s="456" t="s">
        <v>380</v>
      </c>
      <c r="C21" s="455" t="s">
        <v>137</v>
      </c>
      <c r="D21" s="455" t="s">
        <v>137</v>
      </c>
      <c r="E21" s="455" t="s">
        <v>137</v>
      </c>
      <c r="F21" s="455" t="s">
        <v>137</v>
      </c>
      <c r="G21" s="455" t="s">
        <v>137</v>
      </c>
      <c r="H21" s="455" t="s">
        <v>137</v>
      </c>
      <c r="I21" s="455" t="s">
        <v>137</v>
      </c>
      <c r="J21" s="455" t="s">
        <v>137</v>
      </c>
    </row>
    <row r="22" spans="1:10" ht="14.25" x14ac:dyDescent="0.2">
      <c r="A22" s="455" t="s">
        <v>381</v>
      </c>
      <c r="B22" s="456"/>
      <c r="C22" s="455" t="s">
        <v>137</v>
      </c>
      <c r="D22" s="455" t="s">
        <v>137</v>
      </c>
      <c r="E22" s="455" t="s">
        <v>137</v>
      </c>
      <c r="F22" s="455" t="s">
        <v>137</v>
      </c>
      <c r="G22" s="455" t="s">
        <v>137</v>
      </c>
      <c r="H22" s="455" t="s">
        <v>137</v>
      </c>
      <c r="I22" s="455" t="s">
        <v>137</v>
      </c>
      <c r="J22" s="455" t="s">
        <v>137</v>
      </c>
    </row>
    <row r="23" spans="1:10" ht="27.75" customHeight="1" x14ac:dyDescent="0.2">
      <c r="A23" s="455" t="s">
        <v>382</v>
      </c>
      <c r="B23" s="456" t="s">
        <v>383</v>
      </c>
      <c r="C23" s="455" t="s">
        <v>137</v>
      </c>
      <c r="D23" s="455" t="s">
        <v>137</v>
      </c>
      <c r="E23" s="455" t="s">
        <v>137</v>
      </c>
      <c r="F23" s="455" t="s">
        <v>137</v>
      </c>
      <c r="G23" s="455" t="s">
        <v>137</v>
      </c>
      <c r="H23" s="455" t="s">
        <v>137</v>
      </c>
      <c r="I23" s="455" t="s">
        <v>137</v>
      </c>
      <c r="J23" s="455" t="s">
        <v>137</v>
      </c>
    </row>
    <row r="24" spans="1:10" ht="14.25" x14ac:dyDescent="0.2">
      <c r="A24" s="455" t="s">
        <v>384</v>
      </c>
      <c r="B24" s="456"/>
      <c r="C24" s="455" t="s">
        <v>137</v>
      </c>
      <c r="D24" s="455" t="s">
        <v>137</v>
      </c>
      <c r="E24" s="455" t="s">
        <v>137</v>
      </c>
      <c r="F24" s="455" t="s">
        <v>137</v>
      </c>
      <c r="G24" s="455" t="s">
        <v>137</v>
      </c>
      <c r="H24" s="455" t="s">
        <v>137</v>
      </c>
      <c r="I24" s="455" t="s">
        <v>137</v>
      </c>
      <c r="J24" s="455" t="s">
        <v>137</v>
      </c>
    </row>
    <row r="25" spans="1:10" ht="26.25" customHeight="1" x14ac:dyDescent="0.2">
      <c r="A25" s="455" t="s">
        <v>385</v>
      </c>
      <c r="B25" s="456" t="s">
        <v>386</v>
      </c>
      <c r="C25" s="455" t="s">
        <v>137</v>
      </c>
      <c r="D25" s="455" t="s">
        <v>137</v>
      </c>
      <c r="E25" s="455" t="s">
        <v>137</v>
      </c>
      <c r="F25" s="455" t="s">
        <v>137</v>
      </c>
      <c r="G25" s="455" t="s">
        <v>137</v>
      </c>
      <c r="H25" s="455" t="s">
        <v>137</v>
      </c>
      <c r="I25" s="455" t="s">
        <v>137</v>
      </c>
      <c r="J25" s="455" t="s">
        <v>137</v>
      </c>
    </row>
    <row r="26" spans="1:10" ht="14.25" x14ac:dyDescent="0.2">
      <c r="A26" s="455" t="s">
        <v>387</v>
      </c>
      <c r="B26" s="456"/>
      <c r="C26" s="455" t="s">
        <v>137</v>
      </c>
      <c r="D26" s="455" t="s">
        <v>137</v>
      </c>
      <c r="E26" s="455" t="s">
        <v>137</v>
      </c>
      <c r="F26" s="455" t="s">
        <v>137</v>
      </c>
      <c r="G26" s="455" t="s">
        <v>137</v>
      </c>
      <c r="H26" s="455" t="s">
        <v>137</v>
      </c>
      <c r="I26" s="455" t="s">
        <v>137</v>
      </c>
      <c r="J26" s="455" t="s">
        <v>137</v>
      </c>
    </row>
    <row r="27" spans="1:10" s="433" customFormat="1" ht="12.75" x14ac:dyDescent="0.2">
      <c r="A27" s="433" t="s">
        <v>316</v>
      </c>
    </row>
  </sheetData>
  <sheetProtection selectLockedCells="1" selectUnlockedCells="1"/>
  <mergeCells count="8">
    <mergeCell ref="A5:J5"/>
    <mergeCell ref="A6:J6"/>
    <mergeCell ref="A7:J7"/>
    <mergeCell ref="A9:A10"/>
    <mergeCell ref="B9:B10"/>
    <mergeCell ref="C9:D9"/>
    <mergeCell ref="E9:G9"/>
    <mergeCell ref="H9:J9"/>
  </mergeCells>
  <pageMargins left="0.43307086614173229" right="0" top="0.78740157480314965" bottom="0.19685039370078741" header="0.19685039370078741" footer="0.51181102362204722"/>
  <pageSetup paperSize="9" scale="85" firstPageNumber="0" orientation="landscape" r:id="rId1"/>
  <headerFooter alignWithMargins="0">
    <oddHeader xml:space="preserve">&amp;R&amp;"Times New Roman,обычный"&amp;7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G283"/>
  <sheetViews>
    <sheetView view="pageBreakPreview" zoomScale="77" zoomScaleSheetLayoutView="77" workbookViewId="0"/>
  </sheetViews>
  <sheetFormatPr defaultColWidth="11.42578125" defaultRowHeight="11.25" x14ac:dyDescent="0.2"/>
  <cols>
    <col min="1" max="1" width="5" style="224" customWidth="1"/>
    <col min="2" max="2" width="8.5703125" style="224" customWidth="1"/>
    <col min="3" max="3" width="2.28515625" style="224" customWidth="1"/>
    <col min="4" max="4" width="4" style="224" customWidth="1"/>
    <col min="5" max="5" width="2.85546875" style="224" customWidth="1"/>
    <col min="6" max="6" width="2.7109375" style="224" customWidth="1"/>
    <col min="7" max="7" width="4.42578125" style="224" customWidth="1"/>
    <col min="8" max="8" width="2.7109375" style="224" customWidth="1"/>
    <col min="9" max="9" width="4.7109375" style="224" customWidth="1"/>
    <col min="10" max="10" width="4.42578125" style="224" customWidth="1"/>
    <col min="11" max="12" width="5.28515625" style="224" customWidth="1"/>
    <col min="13" max="13" width="6.85546875" style="224" customWidth="1"/>
    <col min="14" max="14" width="5.140625" style="224" customWidth="1"/>
    <col min="15" max="15" width="4.42578125" style="224" customWidth="1"/>
    <col min="16" max="16" width="43.7109375" style="225" customWidth="1"/>
    <col min="17" max="17" width="10" style="224" customWidth="1"/>
    <col min="18" max="18" width="7.5703125" style="224" customWidth="1"/>
    <col min="19" max="19" width="8" style="224" customWidth="1"/>
    <col min="20" max="20" width="11.140625" style="225" customWidth="1"/>
    <col min="21" max="21" width="19" style="224" customWidth="1"/>
    <col min="22" max="22" width="16.5703125" style="258" customWidth="1"/>
    <col min="23" max="23" width="49" style="253" customWidth="1"/>
    <col min="24" max="24" width="29.5703125" style="228" customWidth="1"/>
    <col min="25" max="29" width="11.42578125" style="227"/>
    <col min="30" max="16384" width="11.42578125" style="224"/>
  </cols>
  <sheetData>
    <row r="2" spans="1:85" x14ac:dyDescent="0.2">
      <c r="V2" s="226" t="s">
        <v>139</v>
      </c>
    </row>
    <row r="3" spans="1:85" ht="21" customHeight="1" x14ac:dyDescent="0.2">
      <c r="U3" s="229"/>
      <c r="V3" s="394" t="s">
        <v>619</v>
      </c>
    </row>
    <row r="5" spans="1:85" s="381" customFormat="1" ht="37.5" customHeight="1" x14ac:dyDescent="0.25">
      <c r="A5" s="714" t="s">
        <v>615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334"/>
      <c r="X5" s="231"/>
      <c r="Y5" s="230"/>
      <c r="Z5" s="230"/>
      <c r="AA5" s="230"/>
      <c r="AB5" s="230"/>
      <c r="AC5" s="230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</row>
    <row r="6" spans="1:85" s="232" customFormat="1" ht="15.75" customHeight="1" x14ac:dyDescent="0.25">
      <c r="M6" s="233" t="s">
        <v>618</v>
      </c>
      <c r="N6" s="717" t="s">
        <v>13</v>
      </c>
      <c r="O6" s="717"/>
      <c r="P6" s="717"/>
      <c r="Q6" s="717"/>
      <c r="R6" s="717"/>
      <c r="S6" s="717"/>
      <c r="T6" s="717"/>
      <c r="V6" s="381"/>
      <c r="W6" s="334"/>
      <c r="X6" s="231"/>
      <c r="Y6" s="230"/>
      <c r="Z6" s="230"/>
      <c r="AA6" s="230"/>
      <c r="AB6" s="230"/>
      <c r="AC6" s="230"/>
    </row>
    <row r="7" spans="1:85" s="234" customFormat="1" ht="15" x14ac:dyDescent="0.2">
      <c r="N7" s="718" t="s">
        <v>11</v>
      </c>
      <c r="O7" s="718"/>
      <c r="P7" s="718"/>
      <c r="Q7" s="718"/>
      <c r="R7" s="718"/>
      <c r="S7" s="718"/>
      <c r="T7" s="718"/>
      <c r="V7" s="235"/>
      <c r="W7" s="335"/>
      <c r="X7" s="237"/>
      <c r="Y7" s="236"/>
      <c r="Z7" s="236"/>
      <c r="AA7" s="236"/>
      <c r="AB7" s="236"/>
      <c r="AC7" s="236"/>
    </row>
    <row r="8" spans="1:85" s="238" customFormat="1" ht="33.75" customHeight="1" x14ac:dyDescent="0.2">
      <c r="A8" s="719" t="s">
        <v>460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335"/>
      <c r="X8" s="237"/>
      <c r="Y8" s="236"/>
      <c r="Z8" s="236"/>
      <c r="AA8" s="236"/>
      <c r="AB8" s="236"/>
      <c r="AC8" s="236"/>
    </row>
    <row r="9" spans="1:85" s="239" customFormat="1" ht="12.75" customHeight="1" x14ac:dyDescent="0.2">
      <c r="A9" s="732" t="s">
        <v>1</v>
      </c>
      <c r="B9" s="733" t="s">
        <v>17</v>
      </c>
      <c r="C9" s="734" t="s">
        <v>18</v>
      </c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5" t="s">
        <v>19</v>
      </c>
      <c r="Q9" s="735" t="s">
        <v>20</v>
      </c>
      <c r="R9" s="735" t="s">
        <v>21</v>
      </c>
      <c r="S9" s="735" t="s">
        <v>22</v>
      </c>
      <c r="T9" s="735" t="s">
        <v>23</v>
      </c>
      <c r="U9" s="735" t="s">
        <v>24</v>
      </c>
      <c r="V9" s="735" t="s">
        <v>25</v>
      </c>
      <c r="W9" s="253"/>
      <c r="X9" s="228"/>
      <c r="Y9" s="227"/>
      <c r="Z9" s="227"/>
      <c r="AA9" s="227"/>
      <c r="AB9" s="227"/>
      <c r="AC9" s="227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</row>
    <row r="10" spans="1:85" ht="12.75" customHeight="1" x14ac:dyDescent="0.2">
      <c r="A10" s="732"/>
      <c r="B10" s="733"/>
      <c r="C10" s="734" t="s">
        <v>26</v>
      </c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6" t="s">
        <v>27</v>
      </c>
      <c r="O10" s="736"/>
      <c r="P10" s="735"/>
      <c r="Q10" s="735"/>
      <c r="R10" s="735"/>
      <c r="S10" s="735"/>
      <c r="T10" s="735"/>
      <c r="U10" s="735"/>
      <c r="V10" s="735"/>
    </row>
    <row r="11" spans="1:85" ht="12.75" customHeight="1" x14ac:dyDescent="0.2">
      <c r="A11" s="732"/>
      <c r="B11" s="733"/>
      <c r="C11" s="734" t="s">
        <v>28</v>
      </c>
      <c r="D11" s="734"/>
      <c r="E11" s="734"/>
      <c r="F11" s="734"/>
      <c r="G11" s="734"/>
      <c r="H11" s="734"/>
      <c r="I11" s="734"/>
      <c r="J11" s="734"/>
      <c r="K11" s="734"/>
      <c r="L11" s="734"/>
      <c r="M11" s="736" t="s">
        <v>29</v>
      </c>
      <c r="N11" s="736"/>
      <c r="O11" s="736"/>
      <c r="P11" s="735"/>
      <c r="Q11" s="735"/>
      <c r="R11" s="735"/>
      <c r="S11" s="735"/>
      <c r="T11" s="735"/>
      <c r="U11" s="735"/>
      <c r="V11" s="735"/>
    </row>
    <row r="12" spans="1:85" ht="25.5" customHeight="1" x14ac:dyDescent="0.2">
      <c r="A12" s="732"/>
      <c r="B12" s="733"/>
      <c r="C12" s="734" t="s">
        <v>30</v>
      </c>
      <c r="D12" s="734"/>
      <c r="E12" s="734"/>
      <c r="F12" s="734" t="s">
        <v>31</v>
      </c>
      <c r="G12" s="734"/>
      <c r="H12" s="734"/>
      <c r="I12" s="736" t="s">
        <v>32</v>
      </c>
      <c r="J12" s="736"/>
      <c r="K12" s="736" t="s">
        <v>33</v>
      </c>
      <c r="L12" s="736"/>
      <c r="M12" s="736"/>
      <c r="N12" s="735" t="s">
        <v>34</v>
      </c>
      <c r="O12" s="735" t="s">
        <v>35</v>
      </c>
      <c r="P12" s="735"/>
      <c r="Q12" s="735"/>
      <c r="R12" s="735"/>
      <c r="S12" s="735"/>
      <c r="T12" s="735"/>
      <c r="U12" s="735"/>
      <c r="V12" s="735"/>
    </row>
    <row r="13" spans="1:85" s="242" customFormat="1" ht="101.25" customHeight="1" x14ac:dyDescent="0.2">
      <c r="A13" s="732"/>
      <c r="B13" s="733"/>
      <c r="C13" s="240" t="s">
        <v>36</v>
      </c>
      <c r="D13" s="379" t="s">
        <v>37</v>
      </c>
      <c r="E13" s="240" t="s">
        <v>38</v>
      </c>
      <c r="F13" s="240" t="s">
        <v>39</v>
      </c>
      <c r="G13" s="379" t="s">
        <v>40</v>
      </c>
      <c r="H13" s="240" t="s">
        <v>41</v>
      </c>
      <c r="I13" s="379" t="s">
        <v>42</v>
      </c>
      <c r="J13" s="379" t="s">
        <v>43</v>
      </c>
      <c r="K13" s="379" t="s">
        <v>44</v>
      </c>
      <c r="L13" s="379" t="s">
        <v>45</v>
      </c>
      <c r="M13" s="736"/>
      <c r="N13" s="735"/>
      <c r="O13" s="735"/>
      <c r="P13" s="735"/>
      <c r="Q13" s="735"/>
      <c r="R13" s="735"/>
      <c r="S13" s="735"/>
      <c r="T13" s="735"/>
      <c r="U13" s="735"/>
      <c r="V13" s="735"/>
      <c r="W13" s="253"/>
      <c r="X13" s="228"/>
      <c r="Y13" s="241"/>
      <c r="Z13" s="227"/>
      <c r="AA13" s="227"/>
      <c r="AB13" s="227"/>
      <c r="AC13" s="227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</row>
    <row r="14" spans="1:85" s="246" customFormat="1" ht="11.25" customHeight="1" x14ac:dyDescent="0.2">
      <c r="A14" s="243" t="s">
        <v>2</v>
      </c>
      <c r="B14" s="243" t="s">
        <v>3</v>
      </c>
      <c r="C14" s="243" t="s">
        <v>4</v>
      </c>
      <c r="D14" s="243" t="s">
        <v>5</v>
      </c>
      <c r="E14" s="243" t="s">
        <v>46</v>
      </c>
      <c r="F14" s="243" t="s">
        <v>47</v>
      </c>
      <c r="G14" s="243" t="s">
        <v>48</v>
      </c>
      <c r="H14" s="243" t="s">
        <v>49</v>
      </c>
      <c r="I14" s="243" t="s">
        <v>50</v>
      </c>
      <c r="J14" s="243" t="s">
        <v>51</v>
      </c>
      <c r="K14" s="243" t="s">
        <v>52</v>
      </c>
      <c r="L14" s="243" t="s">
        <v>53</v>
      </c>
      <c r="M14" s="243" t="s">
        <v>54</v>
      </c>
      <c r="N14" s="243" t="s">
        <v>55</v>
      </c>
      <c r="O14" s="243" t="s">
        <v>56</v>
      </c>
      <c r="P14" s="244" t="s">
        <v>57</v>
      </c>
      <c r="Q14" s="243" t="s">
        <v>58</v>
      </c>
      <c r="R14" s="243" t="s">
        <v>59</v>
      </c>
      <c r="S14" s="243" t="s">
        <v>60</v>
      </c>
      <c r="T14" s="244" t="s">
        <v>61</v>
      </c>
      <c r="U14" s="243" t="s">
        <v>62</v>
      </c>
      <c r="V14" s="243" t="s">
        <v>63</v>
      </c>
      <c r="W14" s="253"/>
      <c r="X14" s="228"/>
      <c r="Y14" s="245"/>
      <c r="Z14" s="227"/>
      <c r="AA14" s="227"/>
      <c r="AB14" s="227"/>
      <c r="AC14" s="227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</row>
    <row r="15" spans="1:85" s="254" customFormat="1" ht="20.25" customHeight="1" x14ac:dyDescent="0.2">
      <c r="A15" s="244" t="s">
        <v>2</v>
      </c>
      <c r="B15" s="247">
        <v>44927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3">
        <v>1</v>
      </c>
      <c r="N15" s="383"/>
      <c r="O15" s="383"/>
      <c r="P15" s="248" t="s">
        <v>404</v>
      </c>
      <c r="Q15" s="249">
        <f>T15/S15</f>
        <v>0.35604000000000002</v>
      </c>
      <c r="R15" s="250" t="s">
        <v>406</v>
      </c>
      <c r="S15" s="250">
        <v>1</v>
      </c>
      <c r="T15" s="251">
        <v>0.35604000000000002</v>
      </c>
      <c r="U15" s="383" t="s">
        <v>405</v>
      </c>
      <c r="V15" s="252" t="s">
        <v>465</v>
      </c>
      <c r="W15" s="253"/>
      <c r="X15" s="223"/>
      <c r="Y15" s="253"/>
      <c r="Z15" s="253"/>
      <c r="AA15" s="253"/>
      <c r="AB15" s="253"/>
      <c r="AC15" s="253"/>
    </row>
    <row r="16" spans="1:85" s="254" customFormat="1" ht="20.25" customHeight="1" x14ac:dyDescent="0.2">
      <c r="A16" s="244" t="s">
        <v>3</v>
      </c>
      <c r="B16" s="247">
        <v>44927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3">
        <v>1</v>
      </c>
      <c r="N16" s="383"/>
      <c r="O16" s="255"/>
      <c r="P16" s="183" t="s">
        <v>478</v>
      </c>
      <c r="Q16" s="256">
        <f t="shared" ref="Q16" si="0">T16/S16</f>
        <v>1.365</v>
      </c>
      <c r="R16" s="257" t="s">
        <v>479</v>
      </c>
      <c r="S16" s="220">
        <v>5</v>
      </c>
      <c r="T16" s="251">
        <v>6.8250000000000002</v>
      </c>
      <c r="U16" s="383" t="s">
        <v>418</v>
      </c>
      <c r="V16" s="252" t="s">
        <v>480</v>
      </c>
      <c r="W16" s="253"/>
      <c r="X16" s="188" t="s">
        <v>414</v>
      </c>
      <c r="Y16" s="191"/>
      <c r="Z16" s="192"/>
      <c r="AA16" s="253"/>
      <c r="AB16" s="253"/>
      <c r="AC16" s="253"/>
    </row>
    <row r="19" spans="1:85" x14ac:dyDescent="0.2">
      <c r="V19" s="226" t="s">
        <v>139</v>
      </c>
    </row>
    <row r="20" spans="1:85" ht="21" customHeight="1" x14ac:dyDescent="0.2">
      <c r="U20" s="229"/>
      <c r="V20" s="394" t="s">
        <v>619</v>
      </c>
    </row>
    <row r="22" spans="1:85" s="381" customFormat="1" ht="37.5" customHeight="1" x14ac:dyDescent="0.25">
      <c r="A22" s="714" t="s">
        <v>615</v>
      </c>
      <c r="B22" s="715"/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334"/>
      <c r="X22" s="231"/>
      <c r="Y22" s="230"/>
      <c r="Z22" s="230"/>
      <c r="AA22" s="230"/>
      <c r="AB22" s="230"/>
      <c r="AC22" s="230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</row>
    <row r="23" spans="1:85" s="232" customFormat="1" ht="15.75" customHeight="1" x14ac:dyDescent="0.25">
      <c r="M23" s="233" t="s">
        <v>618</v>
      </c>
      <c r="N23" s="717" t="s">
        <v>13</v>
      </c>
      <c r="O23" s="717"/>
      <c r="P23" s="717"/>
      <c r="Q23" s="717"/>
      <c r="R23" s="717"/>
      <c r="S23" s="717"/>
      <c r="T23" s="717"/>
      <c r="V23" s="381"/>
      <c r="W23" s="334"/>
      <c r="X23" s="231"/>
      <c r="Y23" s="230"/>
      <c r="Z23" s="230"/>
      <c r="AA23" s="230"/>
      <c r="AB23" s="230"/>
      <c r="AC23" s="230"/>
    </row>
    <row r="24" spans="1:85" s="234" customFormat="1" ht="15" x14ac:dyDescent="0.2">
      <c r="N24" s="718" t="s">
        <v>11</v>
      </c>
      <c r="O24" s="718"/>
      <c r="P24" s="718"/>
      <c r="Q24" s="718"/>
      <c r="R24" s="718"/>
      <c r="S24" s="718"/>
      <c r="T24" s="718"/>
      <c r="V24" s="235"/>
      <c r="W24" s="335"/>
      <c r="X24" s="237"/>
      <c r="Y24" s="236"/>
      <c r="Z24" s="236"/>
      <c r="AA24" s="236"/>
      <c r="AB24" s="236"/>
      <c r="AC24" s="236"/>
    </row>
    <row r="25" spans="1:85" s="238" customFormat="1" ht="33.75" customHeight="1" x14ac:dyDescent="0.2">
      <c r="A25" s="719" t="s">
        <v>461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335"/>
      <c r="X25" s="237"/>
      <c r="Y25" s="236"/>
      <c r="Z25" s="236"/>
      <c r="AA25" s="236"/>
      <c r="AB25" s="236"/>
      <c r="AC25" s="236"/>
    </row>
    <row r="26" spans="1:85" s="239" customFormat="1" ht="12.75" customHeight="1" x14ac:dyDescent="0.2">
      <c r="A26" s="732" t="s">
        <v>1</v>
      </c>
      <c r="B26" s="733" t="s">
        <v>17</v>
      </c>
      <c r="C26" s="734" t="s">
        <v>18</v>
      </c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5" t="s">
        <v>19</v>
      </c>
      <c r="Q26" s="735" t="s">
        <v>20</v>
      </c>
      <c r="R26" s="735" t="s">
        <v>21</v>
      </c>
      <c r="S26" s="735" t="s">
        <v>22</v>
      </c>
      <c r="T26" s="735" t="s">
        <v>23</v>
      </c>
      <c r="U26" s="735" t="s">
        <v>24</v>
      </c>
      <c r="V26" s="735" t="s">
        <v>25</v>
      </c>
      <c r="W26" s="253"/>
      <c r="X26" s="228"/>
      <c r="Y26" s="227"/>
      <c r="Z26" s="227"/>
      <c r="AA26" s="227"/>
      <c r="AB26" s="227"/>
      <c r="AC26" s="227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</row>
    <row r="27" spans="1:85" ht="12.75" customHeight="1" x14ac:dyDescent="0.2">
      <c r="A27" s="732"/>
      <c r="B27" s="733"/>
      <c r="C27" s="734" t="s">
        <v>26</v>
      </c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736" t="s">
        <v>27</v>
      </c>
      <c r="O27" s="736"/>
      <c r="P27" s="735"/>
      <c r="Q27" s="735"/>
      <c r="R27" s="735"/>
      <c r="S27" s="735"/>
      <c r="T27" s="735"/>
      <c r="U27" s="735"/>
      <c r="V27" s="735"/>
    </row>
    <row r="28" spans="1:85" ht="12.75" customHeight="1" x14ac:dyDescent="0.2">
      <c r="A28" s="732"/>
      <c r="B28" s="733"/>
      <c r="C28" s="734" t="s">
        <v>28</v>
      </c>
      <c r="D28" s="734"/>
      <c r="E28" s="734"/>
      <c r="F28" s="734"/>
      <c r="G28" s="734"/>
      <c r="H28" s="734"/>
      <c r="I28" s="734"/>
      <c r="J28" s="734"/>
      <c r="K28" s="734"/>
      <c r="L28" s="734"/>
      <c r="M28" s="736" t="s">
        <v>29</v>
      </c>
      <c r="N28" s="736"/>
      <c r="O28" s="736"/>
      <c r="P28" s="735"/>
      <c r="Q28" s="735"/>
      <c r="R28" s="735"/>
      <c r="S28" s="735"/>
      <c r="T28" s="735"/>
      <c r="U28" s="735"/>
      <c r="V28" s="735"/>
    </row>
    <row r="29" spans="1:85" ht="25.5" customHeight="1" x14ac:dyDescent="0.2">
      <c r="A29" s="732"/>
      <c r="B29" s="733"/>
      <c r="C29" s="734" t="s">
        <v>30</v>
      </c>
      <c r="D29" s="734"/>
      <c r="E29" s="734"/>
      <c r="F29" s="734" t="s">
        <v>31</v>
      </c>
      <c r="G29" s="734"/>
      <c r="H29" s="734"/>
      <c r="I29" s="736" t="s">
        <v>32</v>
      </c>
      <c r="J29" s="736"/>
      <c r="K29" s="736" t="s">
        <v>33</v>
      </c>
      <c r="L29" s="736"/>
      <c r="M29" s="736"/>
      <c r="N29" s="735" t="s">
        <v>34</v>
      </c>
      <c r="O29" s="735" t="s">
        <v>35</v>
      </c>
      <c r="P29" s="735"/>
      <c r="Q29" s="735"/>
      <c r="R29" s="735"/>
      <c r="S29" s="735"/>
      <c r="T29" s="735"/>
      <c r="U29" s="735"/>
      <c r="V29" s="735"/>
    </row>
    <row r="30" spans="1:85" s="242" customFormat="1" ht="101.25" customHeight="1" x14ac:dyDescent="0.2">
      <c r="A30" s="732"/>
      <c r="B30" s="733"/>
      <c r="C30" s="240" t="s">
        <v>36</v>
      </c>
      <c r="D30" s="379" t="s">
        <v>37</v>
      </c>
      <c r="E30" s="240" t="s">
        <v>38</v>
      </c>
      <c r="F30" s="240" t="s">
        <v>39</v>
      </c>
      <c r="G30" s="379" t="s">
        <v>40</v>
      </c>
      <c r="H30" s="240" t="s">
        <v>41</v>
      </c>
      <c r="I30" s="379" t="s">
        <v>42</v>
      </c>
      <c r="J30" s="379" t="s">
        <v>43</v>
      </c>
      <c r="K30" s="379" t="s">
        <v>44</v>
      </c>
      <c r="L30" s="379" t="s">
        <v>45</v>
      </c>
      <c r="M30" s="736"/>
      <c r="N30" s="735"/>
      <c r="O30" s="735"/>
      <c r="P30" s="735"/>
      <c r="Q30" s="735"/>
      <c r="R30" s="735"/>
      <c r="S30" s="735"/>
      <c r="T30" s="735"/>
      <c r="U30" s="735"/>
      <c r="V30" s="735"/>
      <c r="W30" s="253"/>
      <c r="X30" s="228"/>
      <c r="Y30" s="227"/>
      <c r="Z30" s="227"/>
      <c r="AA30" s="227"/>
      <c r="AB30" s="227"/>
      <c r="AC30" s="227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</row>
    <row r="31" spans="1:85" s="246" customFormat="1" x14ac:dyDescent="0.2">
      <c r="A31" s="243" t="s">
        <v>2</v>
      </c>
      <c r="B31" s="243" t="s">
        <v>3</v>
      </c>
      <c r="C31" s="243" t="s">
        <v>4</v>
      </c>
      <c r="D31" s="243" t="s">
        <v>5</v>
      </c>
      <c r="E31" s="243" t="s">
        <v>46</v>
      </c>
      <c r="F31" s="243" t="s">
        <v>47</v>
      </c>
      <c r="G31" s="243" t="s">
        <v>48</v>
      </c>
      <c r="H31" s="243" t="s">
        <v>49</v>
      </c>
      <c r="I31" s="243" t="s">
        <v>50</v>
      </c>
      <c r="J31" s="243" t="s">
        <v>51</v>
      </c>
      <c r="K31" s="243" t="s">
        <v>52</v>
      </c>
      <c r="L31" s="243" t="s">
        <v>53</v>
      </c>
      <c r="M31" s="243" t="s">
        <v>54</v>
      </c>
      <c r="N31" s="243" t="s">
        <v>55</v>
      </c>
      <c r="O31" s="243" t="s">
        <v>56</v>
      </c>
      <c r="P31" s="244" t="s">
        <v>57</v>
      </c>
      <c r="Q31" s="243" t="s">
        <v>58</v>
      </c>
      <c r="R31" s="243" t="s">
        <v>59</v>
      </c>
      <c r="S31" s="243" t="s">
        <v>60</v>
      </c>
      <c r="T31" s="244" t="s">
        <v>61</v>
      </c>
      <c r="U31" s="243" t="s">
        <v>62</v>
      </c>
      <c r="V31" s="243" t="s">
        <v>63</v>
      </c>
      <c r="W31" s="253"/>
      <c r="X31" s="228"/>
      <c r="Y31" s="227"/>
      <c r="Z31" s="227"/>
      <c r="AA31" s="227"/>
      <c r="AB31" s="227"/>
      <c r="AC31" s="227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</row>
    <row r="32" spans="1:85" s="246" customFormat="1" ht="46.5" customHeight="1" x14ac:dyDescent="0.2">
      <c r="A32" s="244" t="s">
        <v>2</v>
      </c>
      <c r="B32" s="247">
        <v>44958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9" t="s">
        <v>2</v>
      </c>
      <c r="N32" s="260"/>
      <c r="O32" s="259"/>
      <c r="P32" s="261" t="s">
        <v>482</v>
      </c>
      <c r="Q32" s="262">
        <f t="shared" ref="Q32:Q39" si="1">T32/S32</f>
        <v>1.365</v>
      </c>
      <c r="R32" s="263" t="s">
        <v>427</v>
      </c>
      <c r="S32" s="264">
        <v>16</v>
      </c>
      <c r="T32" s="265">
        <v>21.84</v>
      </c>
      <c r="U32" s="263" t="s">
        <v>403</v>
      </c>
      <c r="V32" s="266" t="s">
        <v>481</v>
      </c>
      <c r="W32" s="336"/>
      <c r="X32" s="228"/>
      <c r="Y32" s="227"/>
      <c r="Z32" s="227"/>
      <c r="AA32" s="227"/>
      <c r="AB32" s="227"/>
      <c r="AC32" s="227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</row>
    <row r="33" spans="1:85" s="246" customFormat="1" ht="24.75" customHeight="1" x14ac:dyDescent="0.2">
      <c r="A33" s="244" t="s">
        <v>3</v>
      </c>
      <c r="B33" s="247">
        <v>44958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9" t="s">
        <v>2</v>
      </c>
      <c r="N33" s="260"/>
      <c r="O33" s="259"/>
      <c r="P33" s="261" t="s">
        <v>487</v>
      </c>
      <c r="Q33" s="262">
        <f t="shared" si="1"/>
        <v>4.269333333333333</v>
      </c>
      <c r="R33" s="263" t="s">
        <v>406</v>
      </c>
      <c r="S33" s="264">
        <v>3</v>
      </c>
      <c r="T33" s="265">
        <v>12.808</v>
      </c>
      <c r="U33" s="263" t="s">
        <v>403</v>
      </c>
      <c r="V33" s="266" t="s">
        <v>486</v>
      </c>
      <c r="W33" s="336"/>
      <c r="X33" s="228"/>
      <c r="Y33" s="227"/>
      <c r="AA33" s="227"/>
      <c r="AB33" s="227"/>
      <c r="AC33" s="227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</row>
    <row r="34" spans="1:85" s="246" customFormat="1" ht="32.25" customHeight="1" x14ac:dyDescent="0.2">
      <c r="A34" s="244" t="s">
        <v>4</v>
      </c>
      <c r="B34" s="247">
        <v>44958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9" t="s">
        <v>2</v>
      </c>
      <c r="N34" s="260"/>
      <c r="O34" s="259"/>
      <c r="P34" s="261" t="s">
        <v>483</v>
      </c>
      <c r="Q34" s="262">
        <f t="shared" si="1"/>
        <v>0.91</v>
      </c>
      <c r="R34" s="263" t="s">
        <v>427</v>
      </c>
      <c r="S34" s="264">
        <v>1</v>
      </c>
      <c r="T34" s="265">
        <v>0.91</v>
      </c>
      <c r="U34" s="263" t="s">
        <v>403</v>
      </c>
      <c r="V34" s="266" t="s">
        <v>481</v>
      </c>
      <c r="W34" s="336"/>
      <c r="X34" s="228"/>
      <c r="Y34" s="227"/>
      <c r="Z34" s="227"/>
      <c r="AA34" s="227"/>
      <c r="AB34" s="227"/>
      <c r="AC34" s="227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</row>
    <row r="35" spans="1:85" s="246" customFormat="1" ht="32.25" customHeight="1" x14ac:dyDescent="0.2">
      <c r="A35" s="244" t="s">
        <v>5</v>
      </c>
      <c r="B35" s="247">
        <v>44958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9" t="s">
        <v>2</v>
      </c>
      <c r="N35" s="260"/>
      <c r="O35" s="259"/>
      <c r="P35" s="261" t="s">
        <v>484</v>
      </c>
      <c r="Q35" s="262">
        <f t="shared" si="1"/>
        <v>0.91</v>
      </c>
      <c r="R35" s="263" t="s">
        <v>427</v>
      </c>
      <c r="S35" s="264">
        <v>8</v>
      </c>
      <c r="T35" s="265">
        <v>7.28</v>
      </c>
      <c r="U35" s="263" t="s">
        <v>403</v>
      </c>
      <c r="V35" s="266" t="s">
        <v>481</v>
      </c>
      <c r="W35" s="336"/>
      <c r="X35" s="228"/>
      <c r="Y35" s="227"/>
      <c r="Z35" s="227"/>
      <c r="AA35" s="227"/>
      <c r="AB35" s="227"/>
      <c r="AC35" s="227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</row>
    <row r="36" spans="1:85" s="246" customFormat="1" ht="45.75" customHeight="1" x14ac:dyDescent="0.2">
      <c r="A36" s="244" t="s">
        <v>46</v>
      </c>
      <c r="B36" s="247">
        <v>44958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9" t="s">
        <v>2</v>
      </c>
      <c r="N36" s="260"/>
      <c r="O36" s="259"/>
      <c r="P36" s="261" t="s">
        <v>485</v>
      </c>
      <c r="Q36" s="262">
        <f t="shared" si="1"/>
        <v>1.365</v>
      </c>
      <c r="R36" s="263" t="s">
        <v>427</v>
      </c>
      <c r="S36" s="264">
        <v>6</v>
      </c>
      <c r="T36" s="265">
        <v>8.19</v>
      </c>
      <c r="U36" s="263" t="s">
        <v>403</v>
      </c>
      <c r="V36" s="266" t="s">
        <v>481</v>
      </c>
      <c r="W36" s="336"/>
      <c r="X36" s="228"/>
      <c r="Y36" s="227"/>
      <c r="Z36" s="227"/>
      <c r="AA36" s="227"/>
      <c r="AB36" s="227"/>
      <c r="AC36" s="227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</row>
    <row r="37" spans="1:85" s="254" customFormat="1" ht="20.25" customHeight="1" x14ac:dyDescent="0.2">
      <c r="A37" s="244" t="s">
        <v>47</v>
      </c>
      <c r="B37" s="267">
        <v>44958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68">
        <v>1</v>
      </c>
      <c r="N37" s="268"/>
      <c r="O37" s="268"/>
      <c r="P37" s="248" t="s">
        <v>404</v>
      </c>
      <c r="Q37" s="249">
        <f t="shared" si="1"/>
        <v>0.37436000000000003</v>
      </c>
      <c r="R37" s="250" t="s">
        <v>406</v>
      </c>
      <c r="S37" s="269">
        <v>1</v>
      </c>
      <c r="T37" s="270">
        <v>0.37436000000000003</v>
      </c>
      <c r="U37" s="268" t="s">
        <v>405</v>
      </c>
      <c r="V37" s="346" t="s">
        <v>466</v>
      </c>
      <c r="W37" s="344"/>
      <c r="X37" s="223"/>
      <c r="Y37" s="253"/>
      <c r="Z37" s="253"/>
      <c r="AA37" s="253"/>
      <c r="AB37" s="253"/>
      <c r="AC37" s="253"/>
    </row>
    <row r="38" spans="1:85" s="254" customFormat="1" ht="18.75" customHeight="1" x14ac:dyDescent="0.2">
      <c r="A38" s="244" t="s">
        <v>48</v>
      </c>
      <c r="B38" s="272">
        <v>44958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383">
        <v>1</v>
      </c>
      <c r="N38" s="260"/>
      <c r="O38" s="260"/>
      <c r="P38" s="273" t="s">
        <v>476</v>
      </c>
      <c r="Q38" s="274">
        <f t="shared" si="1"/>
        <v>0.49583333333333335</v>
      </c>
      <c r="R38" s="257" t="s">
        <v>406</v>
      </c>
      <c r="S38" s="257">
        <v>3</v>
      </c>
      <c r="T38" s="275">
        <v>1.4875</v>
      </c>
      <c r="U38" s="260" t="s">
        <v>490</v>
      </c>
      <c r="V38" s="342" t="s">
        <v>491</v>
      </c>
      <c r="W38" s="345" t="s">
        <v>488</v>
      </c>
      <c r="X38" s="188" t="s">
        <v>410</v>
      </c>
      <c r="Y38" s="253"/>
      <c r="Z38" s="253"/>
      <c r="AA38" s="253"/>
      <c r="AB38" s="253"/>
      <c r="AC38" s="253"/>
    </row>
    <row r="39" spans="1:85" s="254" customFormat="1" ht="20.25" customHeight="1" x14ac:dyDescent="0.2">
      <c r="A39" s="244" t="s">
        <v>49</v>
      </c>
      <c r="B39" s="272">
        <v>44958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383">
        <v>1</v>
      </c>
      <c r="N39" s="260"/>
      <c r="O39" s="260"/>
      <c r="P39" s="273" t="s">
        <v>477</v>
      </c>
      <c r="Q39" s="274">
        <f t="shared" si="1"/>
        <v>6.1750000000000006E-2</v>
      </c>
      <c r="R39" s="257" t="s">
        <v>489</v>
      </c>
      <c r="S39" s="257">
        <v>20</v>
      </c>
      <c r="T39" s="275">
        <v>1.2350000000000001</v>
      </c>
      <c r="U39" s="221" t="s">
        <v>493</v>
      </c>
      <c r="V39" s="343" t="s">
        <v>492</v>
      </c>
      <c r="W39" s="345" t="s">
        <v>488</v>
      </c>
      <c r="X39" s="188" t="s">
        <v>413</v>
      </c>
      <c r="Z39" s="193"/>
      <c r="AA39" s="253"/>
      <c r="AB39" s="253"/>
      <c r="AC39" s="253"/>
    </row>
    <row r="40" spans="1:85" s="254" customFormat="1" ht="18.75" customHeight="1" x14ac:dyDescent="0.2">
      <c r="A40" s="244" t="s">
        <v>50</v>
      </c>
      <c r="B40" s="272">
        <v>44958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383">
        <v>1</v>
      </c>
      <c r="N40" s="260"/>
      <c r="O40" s="260"/>
      <c r="P40" s="273" t="s">
        <v>495</v>
      </c>
      <c r="Q40" s="274">
        <f t="shared" ref="Q40:Q41" si="2">T40/S40</f>
        <v>7.8508333333333333E-2</v>
      </c>
      <c r="R40" s="257" t="s">
        <v>494</v>
      </c>
      <c r="S40" s="257">
        <v>6</v>
      </c>
      <c r="T40" s="275">
        <v>0.47105000000000002</v>
      </c>
      <c r="U40" s="260" t="s">
        <v>493</v>
      </c>
      <c r="V40" s="343" t="s">
        <v>498</v>
      </c>
      <c r="W40" s="345" t="s">
        <v>497</v>
      </c>
      <c r="X40" s="188" t="s">
        <v>410</v>
      </c>
      <c r="Y40" s="253"/>
      <c r="Z40" s="253"/>
      <c r="AA40" s="253"/>
      <c r="AB40" s="253"/>
      <c r="AC40" s="253"/>
    </row>
    <row r="41" spans="1:85" s="254" customFormat="1" ht="20.25" customHeight="1" x14ac:dyDescent="0.2">
      <c r="A41" s="244" t="s">
        <v>51</v>
      </c>
      <c r="B41" s="272">
        <v>44958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383">
        <v>1</v>
      </c>
      <c r="N41" s="260"/>
      <c r="O41" s="260"/>
      <c r="P41" s="273" t="s">
        <v>496</v>
      </c>
      <c r="Q41" s="274">
        <f t="shared" si="2"/>
        <v>7.8375E-2</v>
      </c>
      <c r="R41" s="257" t="s">
        <v>494</v>
      </c>
      <c r="S41" s="257">
        <v>6</v>
      </c>
      <c r="T41" s="275">
        <v>0.47025</v>
      </c>
      <c r="U41" s="221" t="s">
        <v>493</v>
      </c>
      <c r="V41" s="343" t="s">
        <v>492</v>
      </c>
      <c r="W41" s="345" t="s">
        <v>497</v>
      </c>
      <c r="X41" s="188" t="s">
        <v>413</v>
      </c>
      <c r="Z41" s="193"/>
      <c r="AA41" s="253"/>
      <c r="AB41" s="253"/>
      <c r="AC41" s="253"/>
    </row>
    <row r="43" spans="1:85" x14ac:dyDescent="0.2">
      <c r="V43" s="226" t="s">
        <v>139</v>
      </c>
    </row>
    <row r="44" spans="1:85" ht="21" customHeight="1" x14ac:dyDescent="0.2">
      <c r="U44" s="229"/>
      <c r="V44" s="394" t="s">
        <v>619</v>
      </c>
    </row>
    <row r="46" spans="1:85" s="381" customFormat="1" ht="37.5" customHeight="1" x14ac:dyDescent="0.25">
      <c r="A46" s="714" t="s">
        <v>615</v>
      </c>
      <c r="B46" s="715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334"/>
      <c r="X46" s="231"/>
      <c r="Y46" s="230"/>
      <c r="Z46" s="230"/>
      <c r="AA46" s="230"/>
      <c r="AB46" s="230"/>
      <c r="AC46" s="230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</row>
    <row r="47" spans="1:85" s="232" customFormat="1" ht="15.75" customHeight="1" x14ac:dyDescent="0.25">
      <c r="M47" s="233" t="s">
        <v>618</v>
      </c>
      <c r="N47" s="717" t="s">
        <v>13</v>
      </c>
      <c r="O47" s="717"/>
      <c r="P47" s="717"/>
      <c r="Q47" s="717"/>
      <c r="R47" s="717"/>
      <c r="S47" s="717"/>
      <c r="T47" s="717"/>
      <c r="V47" s="381"/>
      <c r="W47" s="334"/>
      <c r="X47" s="231"/>
      <c r="Y47" s="230"/>
      <c r="Z47" s="230"/>
      <c r="AA47" s="230"/>
      <c r="AB47" s="230"/>
      <c r="AC47" s="230"/>
    </row>
    <row r="48" spans="1:85" s="234" customFormat="1" ht="15" x14ac:dyDescent="0.2">
      <c r="N48" s="718" t="s">
        <v>11</v>
      </c>
      <c r="O48" s="718"/>
      <c r="P48" s="718"/>
      <c r="Q48" s="718"/>
      <c r="R48" s="718"/>
      <c r="S48" s="718"/>
      <c r="T48" s="718"/>
      <c r="V48" s="235"/>
      <c r="W48" s="335"/>
      <c r="X48" s="237"/>
      <c r="Y48" s="236"/>
      <c r="Z48" s="236"/>
      <c r="AA48" s="236"/>
      <c r="AB48" s="236"/>
      <c r="AC48" s="236"/>
    </row>
    <row r="49" spans="1:85" s="239" customFormat="1" ht="12.75" customHeight="1" x14ac:dyDescent="0.2">
      <c r="A49" s="732" t="s">
        <v>1</v>
      </c>
      <c r="B49" s="733" t="s">
        <v>17</v>
      </c>
      <c r="C49" s="734" t="s">
        <v>18</v>
      </c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  <c r="O49" s="734"/>
      <c r="P49" s="735" t="s">
        <v>19</v>
      </c>
      <c r="Q49" s="735" t="s">
        <v>20</v>
      </c>
      <c r="R49" s="735" t="s">
        <v>21</v>
      </c>
      <c r="S49" s="735" t="s">
        <v>22</v>
      </c>
      <c r="T49" s="735" t="s">
        <v>23</v>
      </c>
      <c r="U49" s="735" t="s">
        <v>24</v>
      </c>
      <c r="V49" s="735" t="s">
        <v>25</v>
      </c>
      <c r="W49" s="253"/>
      <c r="X49" s="228"/>
      <c r="Y49" s="227"/>
      <c r="Z49" s="227"/>
      <c r="AA49" s="227"/>
      <c r="AB49" s="227"/>
      <c r="AC49" s="227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</row>
    <row r="50" spans="1:85" ht="12.75" customHeight="1" x14ac:dyDescent="0.2">
      <c r="A50" s="732"/>
      <c r="B50" s="733"/>
      <c r="C50" s="734" t="s">
        <v>26</v>
      </c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6" t="s">
        <v>27</v>
      </c>
      <c r="O50" s="736"/>
      <c r="P50" s="735"/>
      <c r="Q50" s="735"/>
      <c r="R50" s="735"/>
      <c r="S50" s="735"/>
      <c r="T50" s="735"/>
      <c r="U50" s="735"/>
      <c r="V50" s="735"/>
    </row>
    <row r="51" spans="1:85" ht="12.75" customHeight="1" x14ac:dyDescent="0.2">
      <c r="A51" s="732"/>
      <c r="B51" s="733"/>
      <c r="C51" s="734" t="s">
        <v>28</v>
      </c>
      <c r="D51" s="734"/>
      <c r="E51" s="734"/>
      <c r="F51" s="734"/>
      <c r="G51" s="734"/>
      <c r="H51" s="734"/>
      <c r="I51" s="734"/>
      <c r="J51" s="734"/>
      <c r="K51" s="734"/>
      <c r="L51" s="734"/>
      <c r="M51" s="736" t="s">
        <v>29</v>
      </c>
      <c r="N51" s="736"/>
      <c r="O51" s="736"/>
      <c r="P51" s="735"/>
      <c r="Q51" s="735"/>
      <c r="R51" s="735"/>
      <c r="S51" s="735"/>
      <c r="T51" s="735"/>
      <c r="U51" s="735"/>
      <c r="V51" s="735"/>
    </row>
    <row r="52" spans="1:85" ht="25.5" customHeight="1" x14ac:dyDescent="0.2">
      <c r="A52" s="732"/>
      <c r="B52" s="733"/>
      <c r="C52" s="734" t="s">
        <v>30</v>
      </c>
      <c r="D52" s="734"/>
      <c r="E52" s="734"/>
      <c r="F52" s="734" t="s">
        <v>31</v>
      </c>
      <c r="G52" s="734"/>
      <c r="H52" s="734"/>
      <c r="I52" s="736" t="s">
        <v>32</v>
      </c>
      <c r="J52" s="736"/>
      <c r="K52" s="736" t="s">
        <v>33</v>
      </c>
      <c r="L52" s="736"/>
      <c r="M52" s="736"/>
      <c r="N52" s="735" t="s">
        <v>34</v>
      </c>
      <c r="O52" s="735" t="s">
        <v>35</v>
      </c>
      <c r="P52" s="735"/>
      <c r="Q52" s="735"/>
      <c r="R52" s="735"/>
      <c r="S52" s="735"/>
      <c r="T52" s="735"/>
      <c r="U52" s="735"/>
      <c r="V52" s="735"/>
    </row>
    <row r="53" spans="1:85" s="242" customFormat="1" ht="101.25" customHeight="1" x14ac:dyDescent="0.2">
      <c r="A53" s="732"/>
      <c r="B53" s="733"/>
      <c r="C53" s="240" t="s">
        <v>36</v>
      </c>
      <c r="D53" s="379" t="s">
        <v>37</v>
      </c>
      <c r="E53" s="240" t="s">
        <v>38</v>
      </c>
      <c r="F53" s="240" t="s">
        <v>39</v>
      </c>
      <c r="G53" s="379" t="s">
        <v>40</v>
      </c>
      <c r="H53" s="240" t="s">
        <v>41</v>
      </c>
      <c r="I53" s="379" t="s">
        <v>42</v>
      </c>
      <c r="J53" s="379" t="s">
        <v>43</v>
      </c>
      <c r="K53" s="379" t="s">
        <v>44</v>
      </c>
      <c r="L53" s="379" t="s">
        <v>45</v>
      </c>
      <c r="M53" s="736"/>
      <c r="N53" s="735"/>
      <c r="O53" s="735"/>
      <c r="P53" s="735"/>
      <c r="Q53" s="735"/>
      <c r="R53" s="735"/>
      <c r="S53" s="735"/>
      <c r="T53" s="735"/>
      <c r="U53" s="735"/>
      <c r="V53" s="735"/>
      <c r="W53" s="253"/>
      <c r="X53" s="228"/>
      <c r="Y53" s="227"/>
      <c r="Z53" s="227"/>
      <c r="AA53" s="227"/>
      <c r="AB53" s="227"/>
      <c r="AC53" s="227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</row>
    <row r="54" spans="1:85" s="246" customFormat="1" x14ac:dyDescent="0.2">
      <c r="A54" s="243" t="s">
        <v>2</v>
      </c>
      <c r="B54" s="243" t="s">
        <v>3</v>
      </c>
      <c r="C54" s="243" t="s">
        <v>4</v>
      </c>
      <c r="D54" s="243" t="s">
        <v>5</v>
      </c>
      <c r="E54" s="243" t="s">
        <v>46</v>
      </c>
      <c r="F54" s="243" t="s">
        <v>47</v>
      </c>
      <c r="G54" s="243" t="s">
        <v>48</v>
      </c>
      <c r="H54" s="243" t="s">
        <v>49</v>
      </c>
      <c r="I54" s="243" t="s">
        <v>50</v>
      </c>
      <c r="J54" s="243" t="s">
        <v>51</v>
      </c>
      <c r="K54" s="243" t="s">
        <v>52</v>
      </c>
      <c r="L54" s="243" t="s">
        <v>53</v>
      </c>
      <c r="M54" s="243" t="s">
        <v>54</v>
      </c>
      <c r="N54" s="243" t="s">
        <v>55</v>
      </c>
      <c r="O54" s="243" t="s">
        <v>56</v>
      </c>
      <c r="P54" s="244" t="s">
        <v>57</v>
      </c>
      <c r="Q54" s="243" t="s">
        <v>58</v>
      </c>
      <c r="R54" s="243" t="s">
        <v>59</v>
      </c>
      <c r="S54" s="243" t="s">
        <v>60</v>
      </c>
      <c r="T54" s="244" t="s">
        <v>61</v>
      </c>
      <c r="U54" s="243" t="s">
        <v>62</v>
      </c>
      <c r="V54" s="243" t="s">
        <v>63</v>
      </c>
      <c r="W54" s="253"/>
      <c r="X54" s="228"/>
      <c r="Y54" s="227"/>
      <c r="Z54" s="227"/>
      <c r="AA54" s="227"/>
      <c r="AB54" s="227"/>
      <c r="AC54" s="227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</row>
    <row r="55" spans="1:85" s="254" customFormat="1" ht="20.25" customHeight="1" x14ac:dyDescent="0.2">
      <c r="A55" s="276" t="s">
        <v>2</v>
      </c>
      <c r="B55" s="247">
        <v>44986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68">
        <v>1</v>
      </c>
      <c r="N55" s="268"/>
      <c r="O55" s="268"/>
      <c r="P55" s="248" t="s">
        <v>404</v>
      </c>
      <c r="Q55" s="249">
        <f>T55/S55</f>
        <v>0.29809999999999998</v>
      </c>
      <c r="R55" s="250" t="s">
        <v>406</v>
      </c>
      <c r="S55" s="269">
        <v>1</v>
      </c>
      <c r="T55" s="270">
        <v>0.29809999999999998</v>
      </c>
      <c r="U55" s="268" t="s">
        <v>405</v>
      </c>
      <c r="V55" s="271" t="s">
        <v>467</v>
      </c>
      <c r="W55" s="253"/>
      <c r="X55" s="223"/>
      <c r="Y55" s="253"/>
      <c r="Z55" s="253"/>
      <c r="AA55" s="253"/>
      <c r="AB55" s="253"/>
      <c r="AC55" s="253"/>
    </row>
    <row r="56" spans="1:85" s="254" customFormat="1" ht="63.75" customHeight="1" x14ac:dyDescent="0.2">
      <c r="A56" s="276" t="s">
        <v>3</v>
      </c>
      <c r="B56" s="247">
        <v>44986</v>
      </c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268">
        <v>1</v>
      </c>
      <c r="N56" s="383"/>
      <c r="O56" s="383"/>
      <c r="P56" s="261" t="s">
        <v>511</v>
      </c>
      <c r="Q56" s="262">
        <f t="shared" ref="Q56:Q64" si="3">T56/S56</f>
        <v>1.365</v>
      </c>
      <c r="R56" s="263" t="s">
        <v>406</v>
      </c>
      <c r="S56" s="264">
        <v>6</v>
      </c>
      <c r="T56" s="265">
        <v>8.19</v>
      </c>
      <c r="U56" s="263" t="s">
        <v>403</v>
      </c>
      <c r="V56" s="341" t="s">
        <v>510</v>
      </c>
      <c r="W56" s="344"/>
      <c r="X56" s="223"/>
      <c r="Y56" s="253"/>
      <c r="Z56" s="253"/>
      <c r="AA56" s="253"/>
      <c r="AB56" s="253"/>
      <c r="AC56" s="253"/>
    </row>
    <row r="57" spans="1:85" s="254" customFormat="1" ht="20.25" customHeight="1" x14ac:dyDescent="0.2">
      <c r="A57" s="276" t="s">
        <v>4</v>
      </c>
      <c r="B57" s="247">
        <v>44986</v>
      </c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383">
        <v>1</v>
      </c>
      <c r="N57" s="260"/>
      <c r="O57" s="260"/>
      <c r="P57" s="273" t="s">
        <v>499</v>
      </c>
      <c r="Q57" s="274">
        <f t="shared" si="3"/>
        <v>0.32512999999999997</v>
      </c>
      <c r="R57" s="257" t="s">
        <v>406</v>
      </c>
      <c r="S57" s="257">
        <v>1</v>
      </c>
      <c r="T57" s="275">
        <v>0.32512999999999997</v>
      </c>
      <c r="U57" s="260" t="s">
        <v>512</v>
      </c>
      <c r="V57" s="342" t="s">
        <v>513</v>
      </c>
      <c r="W57" s="345" t="s">
        <v>503</v>
      </c>
      <c r="X57" s="188" t="s">
        <v>410</v>
      </c>
      <c r="Y57" s="253"/>
      <c r="Z57" s="253"/>
      <c r="AA57" s="253"/>
      <c r="AB57" s="253"/>
      <c r="AC57" s="253"/>
    </row>
    <row r="58" spans="1:85" s="254" customFormat="1" ht="24.75" customHeight="1" x14ac:dyDescent="0.2">
      <c r="A58" s="276" t="s">
        <v>5</v>
      </c>
      <c r="B58" s="247">
        <v>44986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383">
        <v>1</v>
      </c>
      <c r="N58" s="260"/>
      <c r="O58" s="260"/>
      <c r="P58" s="273" t="s">
        <v>501</v>
      </c>
      <c r="Q58" s="274">
        <f t="shared" si="3"/>
        <v>0.23759</v>
      </c>
      <c r="R58" s="257" t="s">
        <v>406</v>
      </c>
      <c r="S58" s="257">
        <v>1</v>
      </c>
      <c r="T58" s="275">
        <v>0.23759</v>
      </c>
      <c r="U58" s="221" t="s">
        <v>514</v>
      </c>
      <c r="V58" s="343" t="s">
        <v>515</v>
      </c>
      <c r="W58" s="345" t="s">
        <v>503</v>
      </c>
      <c r="X58" s="188" t="s">
        <v>413</v>
      </c>
      <c r="Z58" s="193"/>
      <c r="AA58" s="253"/>
      <c r="AB58" s="253"/>
      <c r="AC58" s="253"/>
    </row>
    <row r="59" spans="1:85" s="254" customFormat="1" ht="24" customHeight="1" x14ac:dyDescent="0.2">
      <c r="A59" s="276" t="s">
        <v>46</v>
      </c>
      <c r="B59" s="247">
        <v>44986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383">
        <v>1</v>
      </c>
      <c r="N59" s="260"/>
      <c r="O59" s="260"/>
      <c r="P59" s="273" t="s">
        <v>500</v>
      </c>
      <c r="Q59" s="274">
        <f t="shared" si="3"/>
        <v>1.0137266666666667</v>
      </c>
      <c r="R59" s="257" t="s">
        <v>406</v>
      </c>
      <c r="S59" s="257">
        <v>3</v>
      </c>
      <c r="T59" s="275">
        <v>3.0411800000000002</v>
      </c>
      <c r="U59" s="260" t="s">
        <v>514</v>
      </c>
      <c r="V59" s="343" t="s">
        <v>516</v>
      </c>
      <c r="W59" s="345" t="s">
        <v>503</v>
      </c>
      <c r="X59" s="188" t="s">
        <v>410</v>
      </c>
      <c r="Y59" s="253"/>
      <c r="Z59" s="253"/>
      <c r="AA59" s="253"/>
      <c r="AB59" s="253"/>
      <c r="AC59" s="253"/>
    </row>
    <row r="60" spans="1:85" s="254" customFormat="1" ht="23.25" customHeight="1" x14ac:dyDescent="0.2">
      <c r="A60" s="276" t="s">
        <v>47</v>
      </c>
      <c r="B60" s="267">
        <v>44986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68">
        <v>1</v>
      </c>
      <c r="N60" s="278"/>
      <c r="O60" s="278"/>
      <c r="P60" s="279" t="s">
        <v>502</v>
      </c>
      <c r="Q60" s="280">
        <f t="shared" si="3"/>
        <v>0.32220833333333332</v>
      </c>
      <c r="R60" s="277" t="s">
        <v>406</v>
      </c>
      <c r="S60" s="277">
        <v>6</v>
      </c>
      <c r="T60" s="281">
        <v>1.9332499999999999</v>
      </c>
      <c r="U60" s="260" t="s">
        <v>514</v>
      </c>
      <c r="V60" s="343" t="s">
        <v>516</v>
      </c>
      <c r="W60" s="345" t="s">
        <v>503</v>
      </c>
      <c r="X60" s="188" t="s">
        <v>413</v>
      </c>
      <c r="Z60" s="193"/>
      <c r="AA60" s="253"/>
      <c r="AB60" s="253"/>
      <c r="AC60" s="253"/>
    </row>
    <row r="61" spans="1:85" s="254" customFormat="1" ht="15" customHeight="1" x14ac:dyDescent="0.2">
      <c r="A61" s="282" t="s">
        <v>48</v>
      </c>
      <c r="B61" s="247">
        <v>44986</v>
      </c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383">
        <v>1</v>
      </c>
      <c r="N61" s="260"/>
      <c r="O61" s="260"/>
      <c r="P61" s="261" t="s">
        <v>504</v>
      </c>
      <c r="Q61" s="274">
        <f t="shared" si="3"/>
        <v>0.77196699999999996</v>
      </c>
      <c r="R61" s="257" t="s">
        <v>406</v>
      </c>
      <c r="S61" s="264">
        <v>10</v>
      </c>
      <c r="T61" s="340">
        <v>7.7196699999999998</v>
      </c>
      <c r="U61" s="260" t="s">
        <v>514</v>
      </c>
      <c r="V61" s="343" t="s">
        <v>516</v>
      </c>
      <c r="W61" s="345" t="s">
        <v>505</v>
      </c>
      <c r="X61" s="223"/>
      <c r="Y61" s="253"/>
      <c r="Z61" s="253"/>
      <c r="AA61" s="253"/>
      <c r="AB61" s="253"/>
      <c r="AC61" s="253"/>
    </row>
    <row r="62" spans="1:85" s="254" customFormat="1" ht="16.5" customHeight="1" x14ac:dyDescent="0.2">
      <c r="A62" s="276" t="s">
        <v>49</v>
      </c>
      <c r="B62" s="247">
        <v>44986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383">
        <v>1</v>
      </c>
      <c r="N62" s="260"/>
      <c r="O62" s="260"/>
      <c r="P62" s="261" t="s">
        <v>507</v>
      </c>
      <c r="Q62" s="274">
        <f t="shared" si="3"/>
        <v>9.503700000000001E-2</v>
      </c>
      <c r="R62" s="257" t="s">
        <v>406</v>
      </c>
      <c r="S62" s="264">
        <v>10</v>
      </c>
      <c r="T62" s="340">
        <v>0.95037000000000005</v>
      </c>
      <c r="U62" s="263" t="s">
        <v>514</v>
      </c>
      <c r="V62" s="343" t="s">
        <v>517</v>
      </c>
      <c r="W62" s="345" t="s">
        <v>506</v>
      </c>
      <c r="X62" s="223"/>
      <c r="Y62" s="253"/>
      <c r="Z62" s="253"/>
      <c r="AA62" s="253"/>
      <c r="AB62" s="253"/>
      <c r="AC62" s="253"/>
    </row>
    <row r="63" spans="1:85" s="254" customFormat="1" ht="14.25" customHeight="1" x14ac:dyDescent="0.2">
      <c r="A63" s="276" t="s">
        <v>50</v>
      </c>
      <c r="B63" s="247">
        <v>44986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68">
        <v>1</v>
      </c>
      <c r="N63" s="260"/>
      <c r="O63" s="260"/>
      <c r="P63" s="261" t="s">
        <v>508</v>
      </c>
      <c r="Q63" s="274">
        <f t="shared" si="3"/>
        <v>0.431836</v>
      </c>
      <c r="R63" s="257" t="s">
        <v>406</v>
      </c>
      <c r="S63" s="264">
        <v>5</v>
      </c>
      <c r="T63" s="340">
        <v>2.1591800000000001</v>
      </c>
      <c r="U63" s="263" t="s">
        <v>514</v>
      </c>
      <c r="V63" s="343" t="s">
        <v>517</v>
      </c>
      <c r="W63" s="345" t="s">
        <v>506</v>
      </c>
      <c r="X63" s="223"/>
      <c r="Y63" s="253"/>
      <c r="Z63" s="253"/>
      <c r="AA63" s="253"/>
      <c r="AB63" s="253"/>
      <c r="AC63" s="253"/>
    </row>
    <row r="64" spans="1:85" s="254" customFormat="1" ht="26.25" customHeight="1" x14ac:dyDescent="0.2">
      <c r="A64" s="282" t="s">
        <v>51</v>
      </c>
      <c r="B64" s="247">
        <v>44986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383">
        <v>1</v>
      </c>
      <c r="N64" s="260"/>
      <c r="O64" s="260"/>
      <c r="P64" s="261" t="s">
        <v>509</v>
      </c>
      <c r="Q64" s="274">
        <f t="shared" si="3"/>
        <v>4.3720000000000002E-2</v>
      </c>
      <c r="R64" s="257" t="s">
        <v>406</v>
      </c>
      <c r="S64" s="264">
        <v>1</v>
      </c>
      <c r="T64" s="340">
        <v>4.3720000000000002E-2</v>
      </c>
      <c r="U64" s="263" t="s">
        <v>518</v>
      </c>
      <c r="V64" s="341" t="s">
        <v>519</v>
      </c>
      <c r="W64" s="345" t="s">
        <v>506</v>
      </c>
      <c r="X64" s="223"/>
      <c r="Y64" s="253"/>
      <c r="Z64" s="253"/>
      <c r="AA64" s="253"/>
      <c r="AB64" s="253"/>
      <c r="AC64" s="253"/>
    </row>
    <row r="65" spans="1:85" s="254" customFormat="1" ht="18.75" customHeight="1" x14ac:dyDescent="0.2">
      <c r="A65" s="283"/>
      <c r="B65" s="283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84"/>
      <c r="N65" s="284"/>
      <c r="O65" s="284"/>
      <c r="P65" s="285"/>
      <c r="Q65" s="286"/>
      <c r="R65" s="287"/>
      <c r="S65" s="288"/>
      <c r="T65" s="289"/>
      <c r="U65" s="287"/>
      <c r="V65" s="290"/>
      <c r="W65" s="253"/>
      <c r="X65" s="223"/>
      <c r="Y65" s="253"/>
      <c r="Z65" s="253"/>
      <c r="AA65" s="253"/>
      <c r="AB65" s="253"/>
      <c r="AC65" s="253"/>
    </row>
    <row r="66" spans="1:85" s="254" customFormat="1" ht="18.75" customHeight="1" x14ac:dyDescent="0.2">
      <c r="A66" s="283"/>
      <c r="B66" s="283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84"/>
      <c r="N66" s="284"/>
      <c r="O66" s="284"/>
      <c r="P66" s="285"/>
      <c r="Q66" s="286"/>
      <c r="R66" s="287"/>
      <c r="S66" s="288"/>
      <c r="T66" s="289"/>
      <c r="U66" s="287"/>
      <c r="V66" s="290"/>
      <c r="W66" s="253"/>
      <c r="X66" s="223"/>
      <c r="Y66" s="253"/>
      <c r="Z66" s="253"/>
      <c r="AA66" s="253"/>
      <c r="AB66" s="253"/>
      <c r="AC66" s="253"/>
    </row>
    <row r="68" spans="1:85" x14ac:dyDescent="0.2">
      <c r="V68" s="226" t="s">
        <v>139</v>
      </c>
    </row>
    <row r="69" spans="1:85" ht="21" customHeight="1" x14ac:dyDescent="0.2">
      <c r="U69" s="229"/>
      <c r="V69" s="394" t="s">
        <v>619</v>
      </c>
    </row>
    <row r="71" spans="1:85" s="381" customFormat="1" ht="37.5" customHeight="1" x14ac:dyDescent="0.25">
      <c r="A71" s="714" t="s">
        <v>615</v>
      </c>
      <c r="B71" s="715"/>
      <c r="C71" s="715"/>
      <c r="D71" s="715"/>
      <c r="E71" s="715"/>
      <c r="F71" s="715"/>
      <c r="G71" s="715"/>
      <c r="H71" s="715"/>
      <c r="I71" s="715"/>
      <c r="J71" s="715"/>
      <c r="K71" s="715"/>
      <c r="L71" s="715"/>
      <c r="M71" s="715"/>
      <c r="N71" s="715"/>
      <c r="O71" s="715"/>
      <c r="P71" s="715"/>
      <c r="Q71" s="715"/>
      <c r="R71" s="715"/>
      <c r="S71" s="715"/>
      <c r="T71" s="715"/>
      <c r="U71" s="715"/>
      <c r="V71" s="715"/>
      <c r="W71" s="334"/>
      <c r="X71" s="231"/>
      <c r="Y71" s="230"/>
      <c r="Z71" s="230"/>
      <c r="AA71" s="230"/>
      <c r="AB71" s="230"/>
      <c r="AC71" s="230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</row>
    <row r="72" spans="1:85" s="232" customFormat="1" ht="15.75" customHeight="1" x14ac:dyDescent="0.25">
      <c r="M72" s="233" t="s">
        <v>618</v>
      </c>
      <c r="N72" s="717" t="s">
        <v>13</v>
      </c>
      <c r="O72" s="717"/>
      <c r="P72" s="717"/>
      <c r="Q72" s="717"/>
      <c r="R72" s="717"/>
      <c r="S72" s="717"/>
      <c r="T72" s="717"/>
      <c r="V72" s="381"/>
      <c r="W72" s="334"/>
      <c r="X72" s="231"/>
      <c r="Y72" s="230"/>
      <c r="Z72" s="230"/>
      <c r="AA72" s="230"/>
      <c r="AB72" s="230"/>
      <c r="AC72" s="230"/>
    </row>
    <row r="73" spans="1:85" s="234" customFormat="1" ht="15" x14ac:dyDescent="0.2">
      <c r="N73" s="718" t="s">
        <v>11</v>
      </c>
      <c r="O73" s="718"/>
      <c r="P73" s="718"/>
      <c r="Q73" s="718"/>
      <c r="R73" s="718"/>
      <c r="S73" s="718"/>
      <c r="T73" s="718"/>
      <c r="V73" s="235"/>
      <c r="W73" s="335"/>
      <c r="X73" s="237"/>
      <c r="Y73" s="236"/>
      <c r="Z73" s="236"/>
      <c r="AA73" s="236"/>
      <c r="AB73" s="236"/>
      <c r="AC73" s="236"/>
    </row>
    <row r="74" spans="1:85" s="238" customFormat="1" ht="33.75" customHeight="1" x14ac:dyDescent="0.2">
      <c r="A74" s="719" t="s">
        <v>469</v>
      </c>
      <c r="B74" s="719"/>
      <c r="C74" s="719"/>
      <c r="D74" s="719"/>
      <c r="E74" s="719"/>
      <c r="F74" s="719"/>
      <c r="G74" s="719"/>
      <c r="H74" s="719"/>
      <c r="I74" s="719"/>
      <c r="J74" s="719"/>
      <c r="K74" s="719"/>
      <c r="L74" s="719"/>
      <c r="M74" s="719"/>
      <c r="N74" s="719"/>
      <c r="O74" s="719"/>
      <c r="P74" s="719"/>
      <c r="Q74" s="719"/>
      <c r="R74" s="719"/>
      <c r="S74" s="719"/>
      <c r="T74" s="719"/>
      <c r="U74" s="719"/>
      <c r="V74" s="719"/>
      <c r="W74" s="335"/>
      <c r="X74" s="237"/>
      <c r="Y74" s="236"/>
      <c r="Z74" s="236"/>
      <c r="AA74" s="236"/>
      <c r="AB74" s="236"/>
      <c r="AC74" s="236"/>
    </row>
    <row r="75" spans="1:85" s="239" customFormat="1" ht="12.75" customHeight="1" x14ac:dyDescent="0.2">
      <c r="A75" s="732" t="s">
        <v>1</v>
      </c>
      <c r="B75" s="733" t="s">
        <v>17</v>
      </c>
      <c r="C75" s="734" t="s">
        <v>18</v>
      </c>
      <c r="D75" s="734"/>
      <c r="E75" s="734"/>
      <c r="F75" s="734"/>
      <c r="G75" s="734"/>
      <c r="H75" s="734"/>
      <c r="I75" s="734"/>
      <c r="J75" s="734"/>
      <c r="K75" s="734"/>
      <c r="L75" s="734"/>
      <c r="M75" s="734"/>
      <c r="N75" s="734"/>
      <c r="O75" s="734"/>
      <c r="P75" s="735" t="s">
        <v>19</v>
      </c>
      <c r="Q75" s="735" t="s">
        <v>20</v>
      </c>
      <c r="R75" s="735" t="s">
        <v>21</v>
      </c>
      <c r="S75" s="735" t="s">
        <v>22</v>
      </c>
      <c r="T75" s="735" t="s">
        <v>23</v>
      </c>
      <c r="U75" s="735" t="s">
        <v>24</v>
      </c>
      <c r="V75" s="735" t="s">
        <v>25</v>
      </c>
      <c r="W75" s="253"/>
      <c r="X75" s="228"/>
      <c r="Y75" s="227"/>
      <c r="Z75" s="227"/>
      <c r="AA75" s="227"/>
      <c r="AB75" s="227"/>
      <c r="AC75" s="227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</row>
    <row r="76" spans="1:85" ht="12.75" customHeight="1" x14ac:dyDescent="0.2">
      <c r="A76" s="732"/>
      <c r="B76" s="733"/>
      <c r="C76" s="734" t="s">
        <v>26</v>
      </c>
      <c r="D76" s="734"/>
      <c r="E76" s="734"/>
      <c r="F76" s="734"/>
      <c r="G76" s="734"/>
      <c r="H76" s="734"/>
      <c r="I76" s="734"/>
      <c r="J76" s="734"/>
      <c r="K76" s="734"/>
      <c r="L76" s="734"/>
      <c r="M76" s="734"/>
      <c r="N76" s="736" t="s">
        <v>27</v>
      </c>
      <c r="O76" s="736"/>
      <c r="P76" s="735"/>
      <c r="Q76" s="735"/>
      <c r="R76" s="735"/>
      <c r="S76" s="735"/>
      <c r="T76" s="735"/>
      <c r="U76" s="735"/>
      <c r="V76" s="735"/>
    </row>
    <row r="77" spans="1:85" ht="12.75" customHeight="1" x14ac:dyDescent="0.2">
      <c r="A77" s="732"/>
      <c r="B77" s="733"/>
      <c r="C77" s="734" t="s">
        <v>28</v>
      </c>
      <c r="D77" s="734"/>
      <c r="E77" s="734"/>
      <c r="F77" s="734"/>
      <c r="G77" s="734"/>
      <c r="H77" s="734"/>
      <c r="I77" s="734"/>
      <c r="J77" s="734"/>
      <c r="K77" s="734"/>
      <c r="L77" s="734"/>
      <c r="M77" s="736" t="s">
        <v>29</v>
      </c>
      <c r="N77" s="736"/>
      <c r="O77" s="736"/>
      <c r="P77" s="735"/>
      <c r="Q77" s="735"/>
      <c r="R77" s="735"/>
      <c r="S77" s="735"/>
      <c r="T77" s="735"/>
      <c r="U77" s="735"/>
      <c r="V77" s="735"/>
    </row>
    <row r="78" spans="1:85" ht="25.5" customHeight="1" x14ac:dyDescent="0.2">
      <c r="A78" s="732"/>
      <c r="B78" s="733"/>
      <c r="C78" s="734" t="s">
        <v>30</v>
      </c>
      <c r="D78" s="734"/>
      <c r="E78" s="734"/>
      <c r="F78" s="734" t="s">
        <v>31</v>
      </c>
      <c r="G78" s="734"/>
      <c r="H78" s="734"/>
      <c r="I78" s="736" t="s">
        <v>32</v>
      </c>
      <c r="J78" s="736"/>
      <c r="K78" s="736" t="s">
        <v>33</v>
      </c>
      <c r="L78" s="736"/>
      <c r="M78" s="736"/>
      <c r="N78" s="735" t="s">
        <v>34</v>
      </c>
      <c r="O78" s="735" t="s">
        <v>35</v>
      </c>
      <c r="P78" s="735"/>
      <c r="Q78" s="735"/>
      <c r="R78" s="735"/>
      <c r="S78" s="735"/>
      <c r="T78" s="735"/>
      <c r="U78" s="735"/>
      <c r="V78" s="735"/>
    </row>
    <row r="79" spans="1:85" s="242" customFormat="1" ht="87.75" customHeight="1" x14ac:dyDescent="0.2">
      <c r="A79" s="732"/>
      <c r="B79" s="733"/>
      <c r="C79" s="240" t="s">
        <v>36</v>
      </c>
      <c r="D79" s="379" t="s">
        <v>37</v>
      </c>
      <c r="E79" s="240" t="s">
        <v>38</v>
      </c>
      <c r="F79" s="240" t="s">
        <v>39</v>
      </c>
      <c r="G79" s="379" t="s">
        <v>40</v>
      </c>
      <c r="H79" s="240" t="s">
        <v>41</v>
      </c>
      <c r="I79" s="379" t="s">
        <v>42</v>
      </c>
      <c r="J79" s="379" t="s">
        <v>43</v>
      </c>
      <c r="K79" s="379" t="s">
        <v>44</v>
      </c>
      <c r="L79" s="379" t="s">
        <v>45</v>
      </c>
      <c r="M79" s="736"/>
      <c r="N79" s="735"/>
      <c r="O79" s="735"/>
      <c r="P79" s="735"/>
      <c r="Q79" s="735"/>
      <c r="R79" s="735"/>
      <c r="S79" s="735"/>
      <c r="T79" s="735"/>
      <c r="U79" s="735"/>
      <c r="V79" s="735"/>
      <c r="W79" s="253"/>
      <c r="X79" s="228"/>
      <c r="Y79" s="227"/>
      <c r="Z79" s="227"/>
      <c r="AA79" s="227"/>
      <c r="AB79" s="227"/>
      <c r="AC79" s="227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</row>
    <row r="80" spans="1:85" s="246" customFormat="1" x14ac:dyDescent="0.2">
      <c r="A80" s="292" t="s">
        <v>2</v>
      </c>
      <c r="B80" s="292" t="s">
        <v>3</v>
      </c>
      <c r="C80" s="292" t="s">
        <v>4</v>
      </c>
      <c r="D80" s="292" t="s">
        <v>5</v>
      </c>
      <c r="E80" s="292" t="s">
        <v>46</v>
      </c>
      <c r="F80" s="292" t="s">
        <v>47</v>
      </c>
      <c r="G80" s="292" t="s">
        <v>48</v>
      </c>
      <c r="H80" s="292" t="s">
        <v>49</v>
      </c>
      <c r="I80" s="292" t="s">
        <v>50</v>
      </c>
      <c r="J80" s="292" t="s">
        <v>51</v>
      </c>
      <c r="K80" s="292" t="s">
        <v>52</v>
      </c>
      <c r="L80" s="292" t="s">
        <v>53</v>
      </c>
      <c r="M80" s="292" t="s">
        <v>54</v>
      </c>
      <c r="N80" s="292" t="s">
        <v>55</v>
      </c>
      <c r="O80" s="292" t="s">
        <v>56</v>
      </c>
      <c r="P80" s="276" t="s">
        <v>57</v>
      </c>
      <c r="Q80" s="292" t="s">
        <v>58</v>
      </c>
      <c r="R80" s="292" t="s">
        <v>59</v>
      </c>
      <c r="S80" s="292" t="s">
        <v>60</v>
      </c>
      <c r="T80" s="276" t="s">
        <v>61</v>
      </c>
      <c r="U80" s="292" t="s">
        <v>62</v>
      </c>
      <c r="V80" s="292" t="s">
        <v>63</v>
      </c>
      <c r="W80" s="253"/>
      <c r="X80" s="228"/>
      <c r="Y80" s="227"/>
      <c r="Z80" s="227"/>
      <c r="AA80" s="227"/>
      <c r="AB80" s="227"/>
      <c r="AC80" s="227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</row>
    <row r="81" spans="1:85" s="246" customFormat="1" ht="53.25" customHeight="1" x14ac:dyDescent="0.2">
      <c r="A81" s="282" t="s">
        <v>2</v>
      </c>
      <c r="B81" s="272">
        <v>45017</v>
      </c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9" t="s">
        <v>2</v>
      </c>
      <c r="N81" s="260"/>
      <c r="O81" s="259"/>
      <c r="P81" s="293" t="s">
        <v>520</v>
      </c>
      <c r="Q81" s="274">
        <f>T81/S81</f>
        <v>0.91</v>
      </c>
      <c r="R81" s="263" t="s">
        <v>521</v>
      </c>
      <c r="S81" s="264">
        <v>1</v>
      </c>
      <c r="T81" s="265">
        <v>0.91</v>
      </c>
      <c r="U81" s="263" t="s">
        <v>403</v>
      </c>
      <c r="V81" s="264" t="s">
        <v>522</v>
      </c>
      <c r="W81" s="337"/>
      <c r="X81" s="294"/>
      <c r="Y81" s="295"/>
      <c r="Z81" s="295"/>
      <c r="AA81" s="295"/>
      <c r="AB81" s="295"/>
      <c r="AC81" s="295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</row>
    <row r="82" spans="1:85" s="254" customFormat="1" ht="20.25" customHeight="1" x14ac:dyDescent="0.2">
      <c r="A82" s="282" t="s">
        <v>3</v>
      </c>
      <c r="B82" s="272">
        <v>45017</v>
      </c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9" t="s">
        <v>2</v>
      </c>
      <c r="N82" s="260"/>
      <c r="O82" s="259"/>
      <c r="P82" s="273" t="s">
        <v>404</v>
      </c>
      <c r="Q82" s="274">
        <f>T82/S82</f>
        <v>0.29563</v>
      </c>
      <c r="R82" s="257" t="s">
        <v>406</v>
      </c>
      <c r="S82" s="296">
        <v>1</v>
      </c>
      <c r="T82" s="297">
        <v>0.29563</v>
      </c>
      <c r="U82" s="260" t="s">
        <v>405</v>
      </c>
      <c r="V82" s="259" t="s">
        <v>468</v>
      </c>
      <c r="W82" s="713"/>
      <c r="X82" s="713"/>
      <c r="Y82" s="713"/>
      <c r="Z82" s="713"/>
      <c r="AA82" s="713"/>
      <c r="AB82" s="713"/>
      <c r="AC82" s="713"/>
      <c r="AD82" s="713"/>
      <c r="AE82" s="713"/>
      <c r="AF82" s="713"/>
      <c r="AG82" s="713"/>
      <c r="AH82" s="713"/>
    </row>
    <row r="83" spans="1:85" s="254" customFormat="1" ht="18.75" customHeight="1" x14ac:dyDescent="0.2">
      <c r="A83" s="282" t="s">
        <v>4</v>
      </c>
      <c r="B83" s="272">
        <v>45017</v>
      </c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9" t="s">
        <v>2</v>
      </c>
      <c r="N83" s="260"/>
      <c r="O83" s="259"/>
      <c r="P83" s="273" t="s">
        <v>411</v>
      </c>
      <c r="Q83" s="274">
        <f>T83/S83</f>
        <v>7.3028666666666672E-2</v>
      </c>
      <c r="R83" s="257" t="s">
        <v>406</v>
      </c>
      <c r="S83" s="257">
        <v>90</v>
      </c>
      <c r="T83" s="275">
        <v>6.5725800000000003</v>
      </c>
      <c r="U83" s="260" t="s">
        <v>415</v>
      </c>
      <c r="V83" s="259" t="s">
        <v>526</v>
      </c>
      <c r="W83" s="713" t="s">
        <v>528</v>
      </c>
      <c r="X83" s="713"/>
      <c r="Y83" s="713"/>
      <c r="Z83" s="713"/>
      <c r="AA83" s="713"/>
      <c r="AB83" s="713"/>
      <c r="AC83" s="713"/>
      <c r="AD83" s="713"/>
      <c r="AE83" s="713"/>
      <c r="AF83" s="713"/>
      <c r="AG83" s="713"/>
      <c r="AH83" s="713"/>
    </row>
    <row r="84" spans="1:85" s="254" customFormat="1" ht="34.5" customHeight="1" x14ac:dyDescent="0.2">
      <c r="A84" s="282" t="s">
        <v>5</v>
      </c>
      <c r="B84" s="272">
        <v>45017</v>
      </c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9" t="s">
        <v>2</v>
      </c>
      <c r="N84" s="260"/>
      <c r="O84" s="259"/>
      <c r="P84" s="273" t="s">
        <v>416</v>
      </c>
      <c r="Q84" s="274">
        <f t="shared" ref="Q84:Q89" si="4">T84/S84</f>
        <v>0.11</v>
      </c>
      <c r="R84" s="257" t="s">
        <v>412</v>
      </c>
      <c r="S84" s="257">
        <v>15</v>
      </c>
      <c r="T84" s="275">
        <v>1.65</v>
      </c>
      <c r="U84" s="260" t="s">
        <v>415</v>
      </c>
      <c r="V84" s="259" t="s">
        <v>525</v>
      </c>
      <c r="W84" s="713" t="s">
        <v>528</v>
      </c>
      <c r="X84" s="713"/>
      <c r="Y84" s="713"/>
      <c r="Z84" s="713"/>
      <c r="AA84" s="713"/>
      <c r="AB84" s="713"/>
      <c r="AC84" s="713"/>
      <c r="AD84" s="713"/>
      <c r="AE84" s="713"/>
      <c r="AF84" s="713"/>
      <c r="AG84" s="713"/>
      <c r="AH84" s="713"/>
    </row>
    <row r="85" spans="1:85" s="254" customFormat="1" ht="28.5" customHeight="1" x14ac:dyDescent="0.2">
      <c r="A85" s="282" t="s">
        <v>46</v>
      </c>
      <c r="B85" s="272">
        <v>45017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9" t="s">
        <v>2</v>
      </c>
      <c r="N85" s="260"/>
      <c r="O85" s="259"/>
      <c r="P85" s="273" t="s">
        <v>523</v>
      </c>
      <c r="Q85" s="274">
        <f t="shared" si="4"/>
        <v>0.10876266666666666</v>
      </c>
      <c r="R85" s="257" t="s">
        <v>406</v>
      </c>
      <c r="S85" s="257">
        <v>15</v>
      </c>
      <c r="T85" s="275">
        <v>1.63144</v>
      </c>
      <c r="U85" s="260" t="s">
        <v>415</v>
      </c>
      <c r="V85" s="259" t="s">
        <v>526</v>
      </c>
      <c r="W85" s="713" t="s">
        <v>528</v>
      </c>
      <c r="X85" s="713"/>
      <c r="Y85" s="713"/>
      <c r="Z85" s="713"/>
      <c r="AA85" s="713"/>
      <c r="AB85" s="713"/>
      <c r="AC85" s="713"/>
      <c r="AD85" s="713"/>
      <c r="AE85" s="713"/>
      <c r="AF85" s="713"/>
      <c r="AG85" s="713"/>
      <c r="AH85" s="713"/>
    </row>
    <row r="86" spans="1:85" s="254" customFormat="1" ht="28.5" customHeight="1" x14ac:dyDescent="0.2">
      <c r="A86" s="282" t="s">
        <v>47</v>
      </c>
      <c r="B86" s="272">
        <v>45017</v>
      </c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9" t="s">
        <v>2</v>
      </c>
      <c r="N86" s="260"/>
      <c r="O86" s="259"/>
      <c r="P86" s="273" t="s">
        <v>408</v>
      </c>
      <c r="Q86" s="274">
        <f t="shared" si="4"/>
        <v>2.58E-2</v>
      </c>
      <c r="R86" s="257" t="s">
        <v>412</v>
      </c>
      <c r="S86" s="257">
        <v>30</v>
      </c>
      <c r="T86" s="275">
        <v>0.77400000000000002</v>
      </c>
      <c r="U86" s="260" t="s">
        <v>415</v>
      </c>
      <c r="V86" s="259" t="s">
        <v>525</v>
      </c>
      <c r="W86" s="713" t="s">
        <v>528</v>
      </c>
      <c r="X86" s="713"/>
      <c r="Y86" s="713"/>
      <c r="Z86" s="713"/>
      <c r="AA86" s="713"/>
      <c r="AB86" s="713"/>
      <c r="AC86" s="713"/>
      <c r="AD86" s="713"/>
      <c r="AE86" s="713"/>
      <c r="AF86" s="713"/>
      <c r="AG86" s="713"/>
      <c r="AH86" s="713"/>
    </row>
    <row r="87" spans="1:85" s="254" customFormat="1" ht="28.5" customHeight="1" x14ac:dyDescent="0.2">
      <c r="A87" s="282" t="s">
        <v>48</v>
      </c>
      <c r="B87" s="272">
        <v>45017</v>
      </c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9" t="s">
        <v>2</v>
      </c>
      <c r="N87" s="260"/>
      <c r="O87" s="259"/>
      <c r="P87" s="298" t="s">
        <v>409</v>
      </c>
      <c r="Q87" s="299">
        <f t="shared" si="4"/>
        <v>1.9997777777777778E-2</v>
      </c>
      <c r="R87" s="300" t="s">
        <v>406</v>
      </c>
      <c r="S87" s="300">
        <v>45</v>
      </c>
      <c r="T87" s="301">
        <v>0.89990000000000003</v>
      </c>
      <c r="U87" s="260" t="s">
        <v>415</v>
      </c>
      <c r="V87" s="259" t="s">
        <v>527</v>
      </c>
      <c r="W87" s="713" t="s">
        <v>528</v>
      </c>
      <c r="X87" s="713"/>
      <c r="Y87" s="713"/>
      <c r="Z87" s="713"/>
      <c r="AA87" s="713"/>
      <c r="AB87" s="713"/>
      <c r="AC87" s="713"/>
      <c r="AD87" s="713"/>
      <c r="AE87" s="713"/>
      <c r="AF87" s="713"/>
      <c r="AG87" s="713"/>
      <c r="AH87" s="713"/>
    </row>
    <row r="88" spans="1:85" s="254" customFormat="1" ht="28.5" customHeight="1" x14ac:dyDescent="0.2">
      <c r="A88" s="282" t="s">
        <v>49</v>
      </c>
      <c r="B88" s="272">
        <v>45017</v>
      </c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9" t="s">
        <v>2</v>
      </c>
      <c r="N88" s="260"/>
      <c r="O88" s="259"/>
      <c r="P88" s="273" t="s">
        <v>524</v>
      </c>
      <c r="Q88" s="274">
        <f t="shared" si="4"/>
        <v>7.5029333333333337E-2</v>
      </c>
      <c r="R88" s="257" t="s">
        <v>406</v>
      </c>
      <c r="S88" s="257">
        <v>15</v>
      </c>
      <c r="T88" s="275">
        <v>1.12544</v>
      </c>
      <c r="U88" s="260" t="s">
        <v>415</v>
      </c>
      <c r="V88" s="259" t="s">
        <v>526</v>
      </c>
      <c r="W88" s="713" t="s">
        <v>528</v>
      </c>
      <c r="X88" s="713"/>
      <c r="Y88" s="713"/>
      <c r="Z88" s="713"/>
      <c r="AA88" s="713"/>
      <c r="AB88" s="713"/>
      <c r="AC88" s="713"/>
      <c r="AD88" s="713"/>
      <c r="AE88" s="713"/>
      <c r="AF88" s="713"/>
      <c r="AG88" s="713"/>
      <c r="AH88" s="713"/>
    </row>
    <row r="89" spans="1:85" s="254" customFormat="1" ht="36" customHeight="1" x14ac:dyDescent="0.2">
      <c r="A89" s="282" t="s">
        <v>50</v>
      </c>
      <c r="B89" s="272">
        <v>45017</v>
      </c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9" t="s">
        <v>2</v>
      </c>
      <c r="N89" s="260"/>
      <c r="O89" s="259"/>
      <c r="P89" s="184" t="s">
        <v>419</v>
      </c>
      <c r="Q89" s="274">
        <f t="shared" si="4"/>
        <v>0.18007037037037038</v>
      </c>
      <c r="R89" s="185" t="s">
        <v>406</v>
      </c>
      <c r="S89" s="186">
        <v>27</v>
      </c>
      <c r="T89" s="275">
        <v>4.8619000000000003</v>
      </c>
      <c r="U89" s="260" t="s">
        <v>415</v>
      </c>
      <c r="V89" s="259" t="s">
        <v>526</v>
      </c>
      <c r="W89" s="713" t="s">
        <v>528</v>
      </c>
      <c r="X89" s="713"/>
      <c r="Y89" s="713"/>
      <c r="Z89" s="713"/>
      <c r="AA89" s="713"/>
      <c r="AB89" s="713"/>
      <c r="AC89" s="713"/>
      <c r="AD89" s="713"/>
      <c r="AE89" s="713"/>
      <c r="AF89" s="713"/>
      <c r="AG89" s="713"/>
      <c r="AH89" s="713"/>
    </row>
    <row r="90" spans="1:85" s="254" customFormat="1" ht="18.75" customHeight="1" x14ac:dyDescent="0.2">
      <c r="A90" s="283"/>
      <c r="B90" s="283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84"/>
      <c r="N90" s="284"/>
      <c r="O90" s="284"/>
      <c r="P90" s="291"/>
      <c r="Q90" s="286"/>
      <c r="R90" s="225"/>
      <c r="S90" s="225"/>
      <c r="T90" s="222"/>
      <c r="U90" s="284"/>
      <c r="V90" s="302"/>
      <c r="W90" s="253"/>
      <c r="X90" s="188"/>
      <c r="Y90" s="253"/>
      <c r="Z90" s="253"/>
      <c r="AA90" s="253"/>
      <c r="AB90" s="253"/>
      <c r="AC90" s="253"/>
    </row>
    <row r="92" spans="1:85" x14ac:dyDescent="0.2">
      <c r="V92" s="226" t="s">
        <v>139</v>
      </c>
    </row>
    <row r="93" spans="1:85" ht="21" customHeight="1" x14ac:dyDescent="0.2">
      <c r="U93" s="229"/>
      <c r="V93" s="394" t="s">
        <v>619</v>
      </c>
    </row>
    <row r="95" spans="1:85" s="381" customFormat="1" ht="37.5" customHeight="1" x14ac:dyDescent="0.25">
      <c r="A95" s="714" t="s">
        <v>615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334"/>
      <c r="X95" s="231"/>
      <c r="Y95" s="230"/>
      <c r="Z95" s="230"/>
      <c r="AA95" s="230"/>
      <c r="AB95" s="230"/>
      <c r="AC95" s="230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</row>
    <row r="96" spans="1:85" s="232" customFormat="1" ht="15.75" customHeight="1" x14ac:dyDescent="0.25">
      <c r="M96" s="233" t="s">
        <v>618</v>
      </c>
      <c r="N96" s="717" t="s">
        <v>13</v>
      </c>
      <c r="O96" s="717"/>
      <c r="P96" s="717"/>
      <c r="Q96" s="717"/>
      <c r="R96" s="717"/>
      <c r="S96" s="717"/>
      <c r="T96" s="717"/>
      <c r="V96" s="381"/>
      <c r="W96" s="334"/>
      <c r="X96" s="231"/>
      <c r="Y96" s="230"/>
      <c r="Z96" s="230"/>
      <c r="AA96" s="230"/>
      <c r="AB96" s="230"/>
      <c r="AC96" s="230"/>
    </row>
    <row r="97" spans="1:85" s="234" customFormat="1" ht="15" x14ac:dyDescent="0.2">
      <c r="N97" s="718" t="s">
        <v>11</v>
      </c>
      <c r="O97" s="718"/>
      <c r="P97" s="718"/>
      <c r="Q97" s="718"/>
      <c r="R97" s="718"/>
      <c r="S97" s="718"/>
      <c r="T97" s="718"/>
      <c r="V97" s="235"/>
      <c r="W97" s="335"/>
      <c r="X97" s="237"/>
      <c r="Y97" s="236"/>
      <c r="Z97" s="236"/>
      <c r="AA97" s="236"/>
      <c r="AB97" s="236"/>
      <c r="AC97" s="236"/>
    </row>
    <row r="98" spans="1:85" s="238" customFormat="1" ht="33.75" customHeight="1" x14ac:dyDescent="0.2">
      <c r="A98" s="719" t="s">
        <v>470</v>
      </c>
      <c r="B98" s="719"/>
      <c r="C98" s="719"/>
      <c r="D98" s="719"/>
      <c r="E98" s="719"/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9"/>
      <c r="T98" s="719"/>
      <c r="U98" s="719"/>
      <c r="V98" s="719"/>
      <c r="W98" s="335"/>
      <c r="X98" s="237"/>
      <c r="Y98" s="236"/>
      <c r="Z98" s="236"/>
      <c r="AA98" s="236"/>
      <c r="AB98" s="236"/>
      <c r="AC98" s="236"/>
    </row>
    <row r="99" spans="1:85" s="239" customFormat="1" ht="12.75" customHeight="1" x14ac:dyDescent="0.2">
      <c r="A99" s="732" t="s">
        <v>1</v>
      </c>
      <c r="B99" s="733" t="s">
        <v>17</v>
      </c>
      <c r="C99" s="734" t="s">
        <v>18</v>
      </c>
      <c r="D99" s="734"/>
      <c r="E99" s="734"/>
      <c r="F99" s="734"/>
      <c r="G99" s="734"/>
      <c r="H99" s="734"/>
      <c r="I99" s="734"/>
      <c r="J99" s="734"/>
      <c r="K99" s="734"/>
      <c r="L99" s="734"/>
      <c r="M99" s="734"/>
      <c r="N99" s="734"/>
      <c r="O99" s="734"/>
      <c r="P99" s="735" t="s">
        <v>19</v>
      </c>
      <c r="Q99" s="735" t="s">
        <v>20</v>
      </c>
      <c r="R99" s="735" t="s">
        <v>21</v>
      </c>
      <c r="S99" s="735" t="s">
        <v>22</v>
      </c>
      <c r="T99" s="735" t="s">
        <v>23</v>
      </c>
      <c r="U99" s="735" t="s">
        <v>24</v>
      </c>
      <c r="V99" s="735" t="s">
        <v>25</v>
      </c>
      <c r="W99" s="253"/>
      <c r="X99" s="228"/>
      <c r="Y99" s="227"/>
      <c r="Z99" s="227"/>
      <c r="AA99" s="227"/>
      <c r="AB99" s="227"/>
      <c r="AC99" s="227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</row>
    <row r="100" spans="1:85" ht="12.75" customHeight="1" x14ac:dyDescent="0.2">
      <c r="A100" s="732"/>
      <c r="B100" s="733"/>
      <c r="C100" s="734" t="s">
        <v>26</v>
      </c>
      <c r="D100" s="734"/>
      <c r="E100" s="734"/>
      <c r="F100" s="734"/>
      <c r="G100" s="734"/>
      <c r="H100" s="734"/>
      <c r="I100" s="734"/>
      <c r="J100" s="734"/>
      <c r="K100" s="734"/>
      <c r="L100" s="734"/>
      <c r="M100" s="734"/>
      <c r="N100" s="736" t="s">
        <v>27</v>
      </c>
      <c r="O100" s="736"/>
      <c r="P100" s="735"/>
      <c r="Q100" s="735"/>
      <c r="R100" s="735"/>
      <c r="S100" s="735"/>
      <c r="T100" s="735"/>
      <c r="U100" s="735"/>
      <c r="V100" s="735"/>
    </row>
    <row r="101" spans="1:85" ht="12.75" customHeight="1" x14ac:dyDescent="0.2">
      <c r="A101" s="732"/>
      <c r="B101" s="733"/>
      <c r="C101" s="734" t="s">
        <v>28</v>
      </c>
      <c r="D101" s="734"/>
      <c r="E101" s="734"/>
      <c r="F101" s="734"/>
      <c r="G101" s="734"/>
      <c r="H101" s="734"/>
      <c r="I101" s="734"/>
      <c r="J101" s="734"/>
      <c r="K101" s="734"/>
      <c r="L101" s="734"/>
      <c r="M101" s="736" t="s">
        <v>29</v>
      </c>
      <c r="N101" s="736"/>
      <c r="O101" s="736"/>
      <c r="P101" s="735"/>
      <c r="Q101" s="735"/>
      <c r="R101" s="735"/>
      <c r="S101" s="735"/>
      <c r="T101" s="735"/>
      <c r="U101" s="735"/>
      <c r="V101" s="735"/>
    </row>
    <row r="102" spans="1:85" ht="25.5" customHeight="1" x14ac:dyDescent="0.2">
      <c r="A102" s="732"/>
      <c r="B102" s="733"/>
      <c r="C102" s="734" t="s">
        <v>30</v>
      </c>
      <c r="D102" s="734"/>
      <c r="E102" s="734"/>
      <c r="F102" s="734" t="s">
        <v>31</v>
      </c>
      <c r="G102" s="734"/>
      <c r="H102" s="734"/>
      <c r="I102" s="736" t="s">
        <v>32</v>
      </c>
      <c r="J102" s="736"/>
      <c r="K102" s="736" t="s">
        <v>33</v>
      </c>
      <c r="L102" s="736"/>
      <c r="M102" s="736"/>
      <c r="N102" s="735" t="s">
        <v>34</v>
      </c>
      <c r="O102" s="735" t="s">
        <v>35</v>
      </c>
      <c r="P102" s="735"/>
      <c r="Q102" s="735"/>
      <c r="R102" s="735"/>
      <c r="S102" s="735"/>
      <c r="T102" s="735"/>
      <c r="U102" s="735"/>
      <c r="V102" s="735"/>
    </row>
    <row r="103" spans="1:85" s="242" customFormat="1" ht="101.25" customHeight="1" x14ac:dyDescent="0.2">
      <c r="A103" s="732"/>
      <c r="B103" s="733"/>
      <c r="C103" s="240" t="s">
        <v>36</v>
      </c>
      <c r="D103" s="379" t="s">
        <v>37</v>
      </c>
      <c r="E103" s="240" t="s">
        <v>38</v>
      </c>
      <c r="F103" s="240" t="s">
        <v>39</v>
      </c>
      <c r="G103" s="379" t="s">
        <v>40</v>
      </c>
      <c r="H103" s="240" t="s">
        <v>41</v>
      </c>
      <c r="I103" s="379" t="s">
        <v>42</v>
      </c>
      <c r="J103" s="379" t="s">
        <v>43</v>
      </c>
      <c r="K103" s="379" t="s">
        <v>44</v>
      </c>
      <c r="L103" s="379" t="s">
        <v>45</v>
      </c>
      <c r="M103" s="736"/>
      <c r="N103" s="735"/>
      <c r="O103" s="735"/>
      <c r="P103" s="735"/>
      <c r="Q103" s="735"/>
      <c r="R103" s="735"/>
      <c r="S103" s="735"/>
      <c r="T103" s="735"/>
      <c r="U103" s="735"/>
      <c r="V103" s="735"/>
      <c r="W103" s="253"/>
      <c r="X103" s="228"/>
      <c r="Y103" s="227"/>
      <c r="Z103" s="227"/>
      <c r="AA103" s="227"/>
      <c r="AB103" s="227"/>
      <c r="AC103" s="227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</row>
    <row r="104" spans="1:85" s="283" customFormat="1" ht="17.25" customHeight="1" x14ac:dyDescent="0.2">
      <c r="A104" s="244" t="s">
        <v>2</v>
      </c>
      <c r="B104" s="244" t="s">
        <v>3</v>
      </c>
      <c r="C104" s="244" t="s">
        <v>4</v>
      </c>
      <c r="D104" s="244" t="s">
        <v>5</v>
      </c>
      <c r="E104" s="244" t="s">
        <v>46</v>
      </c>
      <c r="F104" s="244" t="s">
        <v>47</v>
      </c>
      <c r="G104" s="244" t="s">
        <v>48</v>
      </c>
      <c r="H104" s="244" t="s">
        <v>49</v>
      </c>
      <c r="I104" s="244" t="s">
        <v>50</v>
      </c>
      <c r="J104" s="244" t="s">
        <v>51</v>
      </c>
      <c r="K104" s="244" t="s">
        <v>52</v>
      </c>
      <c r="L104" s="244" t="s">
        <v>53</v>
      </c>
      <c r="M104" s="244" t="s">
        <v>54</v>
      </c>
      <c r="N104" s="244" t="s">
        <v>55</v>
      </c>
      <c r="O104" s="244" t="s">
        <v>56</v>
      </c>
      <c r="P104" s="244" t="s">
        <v>57</v>
      </c>
      <c r="Q104" s="244" t="s">
        <v>58</v>
      </c>
      <c r="R104" s="244" t="s">
        <v>59</v>
      </c>
      <c r="S104" s="244" t="s">
        <v>60</v>
      </c>
      <c r="T104" s="244" t="s">
        <v>61</v>
      </c>
      <c r="U104" s="244" t="s">
        <v>62</v>
      </c>
      <c r="V104" s="244" t="s">
        <v>63</v>
      </c>
      <c r="W104" s="253"/>
      <c r="X104" s="350"/>
      <c r="Y104" s="336"/>
      <c r="Z104" s="336"/>
      <c r="AA104" s="351"/>
      <c r="AB104" s="253"/>
      <c r="AC104" s="253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4"/>
      <c r="BT104" s="254"/>
      <c r="BU104" s="254"/>
      <c r="BV104" s="254"/>
      <c r="BW104" s="254"/>
      <c r="BX104" s="254"/>
      <c r="BY104" s="254"/>
      <c r="BZ104" s="254"/>
      <c r="CA104" s="254"/>
      <c r="CB104" s="254"/>
      <c r="CC104" s="254"/>
      <c r="CD104" s="254"/>
      <c r="CE104" s="254"/>
      <c r="CF104" s="254"/>
      <c r="CG104" s="254"/>
    </row>
    <row r="105" spans="1:85" s="246" customFormat="1" ht="31.5" customHeight="1" x14ac:dyDescent="0.2">
      <c r="A105" s="282" t="s">
        <v>2</v>
      </c>
      <c r="B105" s="272">
        <v>45047</v>
      </c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9" t="s">
        <v>2</v>
      </c>
      <c r="N105" s="260"/>
      <c r="O105" s="259"/>
      <c r="P105" s="293" t="s">
        <v>531</v>
      </c>
      <c r="Q105" s="274">
        <f t="shared" ref="Q105:Q119" si="5">T105/S105</f>
        <v>0.91</v>
      </c>
      <c r="R105" s="263" t="s">
        <v>521</v>
      </c>
      <c r="S105" s="264">
        <v>1</v>
      </c>
      <c r="T105" s="265">
        <v>0.91</v>
      </c>
      <c r="U105" s="263" t="s">
        <v>403</v>
      </c>
      <c r="V105" s="264" t="s">
        <v>533</v>
      </c>
      <c r="W105" s="338"/>
      <c r="X105" s="194"/>
      <c r="Y105" s="195"/>
      <c r="Z105" s="195"/>
      <c r="AA105" s="195"/>
      <c r="AB105" s="189"/>
      <c r="AC105" s="189"/>
      <c r="AD105" s="187"/>
      <c r="AE105" s="187"/>
      <c r="AF105" s="187"/>
      <c r="AG105" s="187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</row>
    <row r="106" spans="1:85" s="246" customFormat="1" ht="41.25" customHeight="1" x14ac:dyDescent="0.2">
      <c r="A106" s="282" t="s">
        <v>3</v>
      </c>
      <c r="B106" s="272">
        <v>45047</v>
      </c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9" t="s">
        <v>2</v>
      </c>
      <c r="N106" s="260"/>
      <c r="O106" s="259"/>
      <c r="P106" s="293" t="s">
        <v>532</v>
      </c>
      <c r="Q106" s="274">
        <f t="shared" si="5"/>
        <v>0.91</v>
      </c>
      <c r="R106" s="263" t="s">
        <v>521</v>
      </c>
      <c r="S106" s="264">
        <v>1</v>
      </c>
      <c r="T106" s="265">
        <v>0.91</v>
      </c>
      <c r="U106" s="263" t="s">
        <v>403</v>
      </c>
      <c r="V106" s="264" t="s">
        <v>533</v>
      </c>
      <c r="W106" s="338"/>
      <c r="X106" s="194"/>
      <c r="Y106" s="195"/>
      <c r="Z106" s="195"/>
      <c r="AA106" s="195"/>
      <c r="AB106" s="189"/>
      <c r="AC106" s="189"/>
      <c r="AD106" s="187"/>
      <c r="AE106" s="187"/>
      <c r="AF106" s="187"/>
      <c r="AG106" s="187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</row>
    <row r="107" spans="1:85" s="246" customFormat="1" ht="22.5" customHeight="1" x14ac:dyDescent="0.2">
      <c r="A107" s="282" t="s">
        <v>4</v>
      </c>
      <c r="B107" s="272">
        <v>45047</v>
      </c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9" t="s">
        <v>2</v>
      </c>
      <c r="N107" s="260"/>
      <c r="O107" s="259"/>
      <c r="P107" s="273" t="s">
        <v>404</v>
      </c>
      <c r="Q107" s="274">
        <f t="shared" si="5"/>
        <v>0.36292999999999997</v>
      </c>
      <c r="R107" s="257" t="s">
        <v>406</v>
      </c>
      <c r="S107" s="296">
        <v>1</v>
      </c>
      <c r="T107" s="297">
        <v>0.36292999999999997</v>
      </c>
      <c r="U107" s="260" t="s">
        <v>405</v>
      </c>
      <c r="V107" s="259" t="s">
        <v>585</v>
      </c>
      <c r="W107" s="338"/>
      <c r="X107" s="194"/>
      <c r="Y107" s="195"/>
      <c r="Z107" s="195"/>
      <c r="AA107" s="195"/>
      <c r="AB107" s="189"/>
      <c r="AC107" s="189"/>
      <c r="AD107" s="187"/>
      <c r="AE107" s="187"/>
      <c r="AF107" s="187"/>
      <c r="AG107" s="187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</row>
    <row r="108" spans="1:85" s="246" customFormat="1" ht="22.5" customHeight="1" x14ac:dyDescent="0.2">
      <c r="A108" s="282" t="s">
        <v>5</v>
      </c>
      <c r="B108" s="272">
        <v>45047</v>
      </c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9" t="s">
        <v>2</v>
      </c>
      <c r="N108" s="260"/>
      <c r="O108" s="259"/>
      <c r="P108" s="273" t="s">
        <v>496</v>
      </c>
      <c r="Q108" s="274">
        <f t="shared" si="5"/>
        <v>7.8375E-2</v>
      </c>
      <c r="R108" s="257" t="s">
        <v>406</v>
      </c>
      <c r="S108" s="257">
        <v>6</v>
      </c>
      <c r="T108" s="275">
        <v>0.47025</v>
      </c>
      <c r="U108" s="260" t="s">
        <v>493</v>
      </c>
      <c r="V108" s="259" t="s">
        <v>492</v>
      </c>
      <c r="W108" s="395" t="s">
        <v>537</v>
      </c>
      <c r="X108" s="396" t="s">
        <v>538</v>
      </c>
      <c r="Y108" s="190"/>
      <c r="Z108" s="196"/>
      <c r="AA108" s="196"/>
      <c r="AB108" s="227"/>
      <c r="AC108" s="227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</row>
    <row r="109" spans="1:85" s="254" customFormat="1" ht="18.75" customHeight="1" x14ac:dyDescent="0.2">
      <c r="A109" s="282" t="s">
        <v>46</v>
      </c>
      <c r="B109" s="272">
        <v>45047</v>
      </c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9" t="s">
        <v>2</v>
      </c>
      <c r="N109" s="260"/>
      <c r="O109" s="260"/>
      <c r="P109" s="273" t="s">
        <v>534</v>
      </c>
      <c r="Q109" s="274">
        <f t="shared" si="5"/>
        <v>7.583319999999999E-2</v>
      </c>
      <c r="R109" s="257" t="s">
        <v>535</v>
      </c>
      <c r="S109" s="257">
        <v>25</v>
      </c>
      <c r="T109" s="275">
        <v>1.8958299999999999</v>
      </c>
      <c r="U109" s="260" t="s">
        <v>493</v>
      </c>
      <c r="V109" s="259" t="s">
        <v>492</v>
      </c>
      <c r="W109" s="397" t="s">
        <v>536</v>
      </c>
      <c r="X109" s="396" t="s">
        <v>545</v>
      </c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</row>
    <row r="110" spans="1:85" s="254" customFormat="1" ht="18.75" customHeight="1" x14ac:dyDescent="0.2">
      <c r="A110" s="282" t="s">
        <v>47</v>
      </c>
      <c r="B110" s="272">
        <v>45047</v>
      </c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9" t="s">
        <v>2</v>
      </c>
      <c r="N110" s="260"/>
      <c r="O110" s="260"/>
      <c r="P110" s="273" t="s">
        <v>550</v>
      </c>
      <c r="Q110" s="274">
        <f t="shared" si="5"/>
        <v>4.5830000000000003E-2</v>
      </c>
      <c r="R110" s="257" t="s">
        <v>406</v>
      </c>
      <c r="S110" s="257">
        <v>2</v>
      </c>
      <c r="T110" s="275">
        <v>9.1660000000000005E-2</v>
      </c>
      <c r="U110" s="260" t="s">
        <v>490</v>
      </c>
      <c r="V110" s="259" t="s">
        <v>562</v>
      </c>
      <c r="W110" s="397" t="s">
        <v>539</v>
      </c>
      <c r="X110" s="396" t="s">
        <v>540</v>
      </c>
      <c r="Y110" s="190"/>
      <c r="Z110" s="196"/>
      <c r="AA110" s="196"/>
      <c r="AB110" s="227"/>
      <c r="AC110" s="227"/>
    </row>
    <row r="111" spans="1:85" s="254" customFormat="1" ht="18.75" customHeight="1" x14ac:dyDescent="0.2">
      <c r="A111" s="282" t="s">
        <v>48</v>
      </c>
      <c r="B111" s="272">
        <v>45047</v>
      </c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9" t="s">
        <v>2</v>
      </c>
      <c r="N111" s="260"/>
      <c r="O111" s="260"/>
      <c r="P111" s="273" t="s">
        <v>551</v>
      </c>
      <c r="Q111" s="274">
        <f t="shared" si="5"/>
        <v>4.99E-2</v>
      </c>
      <c r="R111" s="257" t="s">
        <v>552</v>
      </c>
      <c r="S111" s="257">
        <v>10</v>
      </c>
      <c r="T111" s="275">
        <v>0.499</v>
      </c>
      <c r="U111" s="260" t="s">
        <v>563</v>
      </c>
      <c r="V111" s="259" t="s">
        <v>564</v>
      </c>
      <c r="W111" s="397" t="s">
        <v>541</v>
      </c>
      <c r="X111" s="396" t="s">
        <v>542</v>
      </c>
      <c r="Y111" s="190"/>
      <c r="Z111" s="196"/>
      <c r="AA111" s="196"/>
      <c r="AB111" s="227"/>
      <c r="AC111" s="227"/>
    </row>
    <row r="112" spans="1:85" s="254" customFormat="1" ht="18.75" customHeight="1" x14ac:dyDescent="0.2">
      <c r="A112" s="282" t="s">
        <v>49</v>
      </c>
      <c r="B112" s="272">
        <v>45047</v>
      </c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9" t="s">
        <v>2</v>
      </c>
      <c r="N112" s="260"/>
      <c r="O112" s="260"/>
      <c r="P112" s="273" t="s">
        <v>553</v>
      </c>
      <c r="Q112" s="274">
        <f t="shared" si="5"/>
        <v>3.9462000000000004E-2</v>
      </c>
      <c r="R112" s="257" t="s">
        <v>406</v>
      </c>
      <c r="S112" s="257">
        <v>10</v>
      </c>
      <c r="T112" s="275">
        <v>0.39462000000000003</v>
      </c>
      <c r="U112" s="260" t="s">
        <v>565</v>
      </c>
      <c r="V112" s="259" t="s">
        <v>566</v>
      </c>
      <c r="W112" s="397" t="s">
        <v>543</v>
      </c>
      <c r="X112" s="396" t="s">
        <v>544</v>
      </c>
      <c r="Y112" s="190"/>
      <c r="Z112" s="196"/>
      <c r="AA112" s="196"/>
      <c r="AB112" s="227"/>
      <c r="AC112" s="227"/>
    </row>
    <row r="113" spans="1:85" s="254" customFormat="1" ht="18.75" customHeight="1" x14ac:dyDescent="0.2">
      <c r="A113" s="282" t="s">
        <v>50</v>
      </c>
      <c r="B113" s="272">
        <v>45047</v>
      </c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9" t="s">
        <v>2</v>
      </c>
      <c r="N113" s="260"/>
      <c r="O113" s="260"/>
      <c r="P113" s="273" t="s">
        <v>554</v>
      </c>
      <c r="Q113" s="274">
        <f t="shared" si="5"/>
        <v>5.9746E-2</v>
      </c>
      <c r="R113" s="257" t="s">
        <v>406</v>
      </c>
      <c r="S113" s="257">
        <v>10</v>
      </c>
      <c r="T113" s="275">
        <v>0.59745999999999999</v>
      </c>
      <c r="U113" s="260" t="s">
        <v>565</v>
      </c>
      <c r="V113" s="259" t="s">
        <v>566</v>
      </c>
      <c r="W113" s="397" t="s">
        <v>543</v>
      </c>
      <c r="X113" s="396" t="s">
        <v>544</v>
      </c>
      <c r="Y113" s="190"/>
      <c r="Z113" s="196"/>
      <c r="AA113" s="196"/>
      <c r="AB113" s="227"/>
      <c r="AC113" s="227"/>
    </row>
    <row r="114" spans="1:85" s="254" customFormat="1" ht="18.75" customHeight="1" x14ac:dyDescent="0.2">
      <c r="A114" s="282" t="s">
        <v>51</v>
      </c>
      <c r="B114" s="272">
        <v>45047</v>
      </c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9" t="s">
        <v>2</v>
      </c>
      <c r="N114" s="260"/>
      <c r="O114" s="260"/>
      <c r="P114" s="273" t="s">
        <v>555</v>
      </c>
      <c r="Q114" s="274">
        <f t="shared" si="5"/>
        <v>7.7052499999999996E-2</v>
      </c>
      <c r="R114" s="257" t="s">
        <v>406</v>
      </c>
      <c r="S114" s="257">
        <v>4</v>
      </c>
      <c r="T114" s="275">
        <v>0.30820999999999998</v>
      </c>
      <c r="U114" s="260" t="s">
        <v>565</v>
      </c>
      <c r="V114" s="259" t="s">
        <v>566</v>
      </c>
      <c r="W114" s="397" t="s">
        <v>543</v>
      </c>
      <c r="X114" s="396" t="s">
        <v>544</v>
      </c>
      <c r="Y114" s="190"/>
      <c r="Z114" s="196"/>
      <c r="AA114" s="196"/>
      <c r="AB114" s="227"/>
      <c r="AC114" s="227"/>
    </row>
    <row r="115" spans="1:85" s="254" customFormat="1" ht="23.25" customHeight="1" x14ac:dyDescent="0.2">
      <c r="A115" s="282" t="s">
        <v>52</v>
      </c>
      <c r="B115" s="272">
        <v>45047</v>
      </c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9" t="s">
        <v>2</v>
      </c>
      <c r="N115" s="260"/>
      <c r="O115" s="260"/>
      <c r="P115" s="273" t="s">
        <v>556</v>
      </c>
      <c r="Q115" s="274">
        <f t="shared" si="5"/>
        <v>6.26145</v>
      </c>
      <c r="R115" s="257" t="s">
        <v>535</v>
      </c>
      <c r="S115" s="257">
        <v>2</v>
      </c>
      <c r="T115" s="275">
        <v>12.5229</v>
      </c>
      <c r="U115" s="260" t="s">
        <v>567</v>
      </c>
      <c r="V115" s="259" t="s">
        <v>568</v>
      </c>
      <c r="W115" s="397" t="s">
        <v>543</v>
      </c>
      <c r="X115" s="396" t="s">
        <v>544</v>
      </c>
      <c r="Y115" s="190"/>
      <c r="Z115" s="196"/>
      <c r="AA115" s="196"/>
      <c r="AB115" s="227"/>
      <c r="AC115" s="227"/>
    </row>
    <row r="116" spans="1:85" s="254" customFormat="1" ht="18.75" customHeight="1" x14ac:dyDescent="0.2">
      <c r="A116" s="282" t="s">
        <v>53</v>
      </c>
      <c r="B116" s="272">
        <v>45047</v>
      </c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9" t="s">
        <v>2</v>
      </c>
      <c r="N116" s="260"/>
      <c r="O116" s="260"/>
      <c r="P116" s="273" t="s">
        <v>557</v>
      </c>
      <c r="Q116" s="274">
        <f t="shared" si="5"/>
        <v>0.20329999999999998</v>
      </c>
      <c r="R116" s="257" t="s">
        <v>535</v>
      </c>
      <c r="S116" s="257">
        <v>10</v>
      </c>
      <c r="T116" s="275">
        <v>2.0329999999999999</v>
      </c>
      <c r="U116" s="260" t="s">
        <v>490</v>
      </c>
      <c r="V116" s="259" t="s">
        <v>569</v>
      </c>
      <c r="W116" s="397" t="s">
        <v>546</v>
      </c>
      <c r="X116" s="396" t="s">
        <v>547</v>
      </c>
      <c r="Y116" s="190"/>
      <c r="Z116" s="196"/>
      <c r="AA116" s="196"/>
      <c r="AB116" s="227"/>
      <c r="AC116" s="227"/>
    </row>
    <row r="117" spans="1:85" s="254" customFormat="1" ht="18.75" customHeight="1" x14ac:dyDescent="0.2">
      <c r="A117" s="282" t="s">
        <v>54</v>
      </c>
      <c r="B117" s="272">
        <v>45047</v>
      </c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9" t="s">
        <v>2</v>
      </c>
      <c r="N117" s="260"/>
      <c r="O117" s="260"/>
      <c r="P117" s="273" t="s">
        <v>558</v>
      </c>
      <c r="Q117" s="274">
        <f t="shared" si="5"/>
        <v>0.10249999999999999</v>
      </c>
      <c r="R117" s="257" t="s">
        <v>406</v>
      </c>
      <c r="S117" s="257">
        <v>2</v>
      </c>
      <c r="T117" s="275">
        <v>0.20499999999999999</v>
      </c>
      <c r="U117" s="260" t="s">
        <v>490</v>
      </c>
      <c r="V117" s="259" t="s">
        <v>569</v>
      </c>
      <c r="W117" s="397" t="s">
        <v>546</v>
      </c>
      <c r="X117" s="396" t="s">
        <v>547</v>
      </c>
      <c r="Y117" s="190"/>
      <c r="Z117" s="196"/>
      <c r="AA117" s="196"/>
      <c r="AB117" s="227"/>
      <c r="AC117" s="227"/>
    </row>
    <row r="118" spans="1:85" s="254" customFormat="1" ht="18.75" customHeight="1" x14ac:dyDescent="0.2">
      <c r="A118" s="282" t="s">
        <v>55</v>
      </c>
      <c r="B118" s="272">
        <v>45047</v>
      </c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9" t="s">
        <v>2</v>
      </c>
      <c r="N118" s="260"/>
      <c r="O118" s="260"/>
      <c r="P118" s="273" t="s">
        <v>559</v>
      </c>
      <c r="Q118" s="274">
        <f t="shared" si="5"/>
        <v>4.7829999999999998E-2</v>
      </c>
      <c r="R118" s="257" t="s">
        <v>406</v>
      </c>
      <c r="S118" s="257">
        <v>20</v>
      </c>
      <c r="T118" s="275">
        <v>0.95660000000000001</v>
      </c>
      <c r="U118" s="260" t="s">
        <v>570</v>
      </c>
      <c r="V118" s="259" t="s">
        <v>571</v>
      </c>
      <c r="W118" s="397" t="s">
        <v>546</v>
      </c>
      <c r="X118" s="396" t="s">
        <v>547</v>
      </c>
      <c r="Y118" s="190"/>
      <c r="Z118" s="196"/>
      <c r="AA118" s="196"/>
      <c r="AB118" s="227"/>
      <c r="AC118" s="227"/>
    </row>
    <row r="119" spans="1:85" s="254" customFormat="1" ht="25.5" customHeight="1" x14ac:dyDescent="0.2">
      <c r="A119" s="282" t="s">
        <v>56</v>
      </c>
      <c r="B119" s="272">
        <v>45047</v>
      </c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9" t="s">
        <v>2</v>
      </c>
      <c r="N119" s="260"/>
      <c r="O119" s="260"/>
      <c r="P119" s="273" t="s">
        <v>560</v>
      </c>
      <c r="Q119" s="274">
        <f t="shared" si="5"/>
        <v>0.81474000000000002</v>
      </c>
      <c r="R119" s="257" t="s">
        <v>561</v>
      </c>
      <c r="S119" s="257">
        <v>2</v>
      </c>
      <c r="T119" s="275">
        <v>1.62948</v>
      </c>
      <c r="U119" s="260" t="s">
        <v>512</v>
      </c>
      <c r="V119" s="259" t="s">
        <v>572</v>
      </c>
      <c r="W119" s="397" t="s">
        <v>548</v>
      </c>
      <c r="X119" s="396" t="s">
        <v>549</v>
      </c>
      <c r="Y119" s="190"/>
      <c r="Z119" s="196"/>
      <c r="AA119" s="196"/>
      <c r="AB119" s="227"/>
      <c r="AC119" s="227"/>
    </row>
    <row r="121" spans="1:85" x14ac:dyDescent="0.2">
      <c r="V121" s="226" t="s">
        <v>139</v>
      </c>
    </row>
    <row r="122" spans="1:85" ht="21" customHeight="1" x14ac:dyDescent="0.2">
      <c r="U122" s="229"/>
      <c r="V122" s="394" t="s">
        <v>619</v>
      </c>
    </row>
    <row r="124" spans="1:85" s="381" customFormat="1" ht="37.5" customHeight="1" x14ac:dyDescent="0.25">
      <c r="A124" s="714" t="s">
        <v>615</v>
      </c>
      <c r="B124" s="715"/>
      <c r="C124" s="715"/>
      <c r="D124" s="715"/>
      <c r="E124" s="715"/>
      <c r="F124" s="715"/>
      <c r="G124" s="715"/>
      <c r="H124" s="715"/>
      <c r="I124" s="715"/>
      <c r="J124" s="715"/>
      <c r="K124" s="715"/>
      <c r="L124" s="715"/>
      <c r="M124" s="715"/>
      <c r="N124" s="715"/>
      <c r="O124" s="715"/>
      <c r="P124" s="715"/>
      <c r="Q124" s="715"/>
      <c r="R124" s="715"/>
      <c r="S124" s="715"/>
      <c r="T124" s="715"/>
      <c r="U124" s="715"/>
      <c r="V124" s="715"/>
      <c r="W124" s="334"/>
      <c r="X124" s="231"/>
      <c r="Y124" s="230"/>
      <c r="Z124" s="230"/>
      <c r="AA124" s="230"/>
      <c r="AB124" s="230"/>
      <c r="AC124" s="230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232"/>
      <c r="BN124" s="232"/>
      <c r="BO124" s="232"/>
      <c r="BP124" s="232"/>
      <c r="BQ124" s="232"/>
      <c r="BR124" s="232"/>
      <c r="BS124" s="232"/>
      <c r="BT124" s="232"/>
      <c r="BU124" s="232"/>
      <c r="BV124" s="232"/>
      <c r="BW124" s="232"/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2"/>
    </row>
    <row r="125" spans="1:85" s="232" customFormat="1" ht="15.75" customHeight="1" x14ac:dyDescent="0.25">
      <c r="M125" s="233" t="s">
        <v>618</v>
      </c>
      <c r="N125" s="717" t="s">
        <v>13</v>
      </c>
      <c r="O125" s="717"/>
      <c r="P125" s="717"/>
      <c r="Q125" s="717"/>
      <c r="R125" s="717"/>
      <c r="S125" s="717"/>
      <c r="T125" s="717"/>
      <c r="V125" s="381"/>
      <c r="W125" s="334"/>
      <c r="X125" s="231"/>
      <c r="Y125" s="230"/>
      <c r="Z125" s="230"/>
      <c r="AA125" s="230"/>
      <c r="AB125" s="230"/>
      <c r="AC125" s="230"/>
    </row>
    <row r="126" spans="1:85" s="234" customFormat="1" ht="15" x14ac:dyDescent="0.2">
      <c r="N126" s="718" t="s">
        <v>11</v>
      </c>
      <c r="O126" s="718"/>
      <c r="P126" s="718"/>
      <c r="Q126" s="718"/>
      <c r="R126" s="718"/>
      <c r="S126" s="718"/>
      <c r="T126" s="718"/>
      <c r="V126" s="235"/>
      <c r="W126" s="335"/>
      <c r="X126" s="237"/>
      <c r="Y126" s="236"/>
      <c r="Z126" s="236"/>
      <c r="AA126" s="236"/>
      <c r="AB126" s="236"/>
      <c r="AC126" s="236"/>
    </row>
    <row r="127" spans="1:85" s="238" customFormat="1" ht="20.25" customHeight="1" x14ac:dyDescent="0.2">
      <c r="A127" s="719" t="s">
        <v>471</v>
      </c>
      <c r="B127" s="719"/>
      <c r="C127" s="719"/>
      <c r="D127" s="719"/>
      <c r="E127" s="719"/>
      <c r="F127" s="719"/>
      <c r="G127" s="719"/>
      <c r="H127" s="719"/>
      <c r="I127" s="719"/>
      <c r="J127" s="719"/>
      <c r="K127" s="719"/>
      <c r="L127" s="719"/>
      <c r="M127" s="719"/>
      <c r="N127" s="719"/>
      <c r="O127" s="719"/>
      <c r="P127" s="719"/>
      <c r="Q127" s="719"/>
      <c r="R127" s="719"/>
      <c r="S127" s="719"/>
      <c r="T127" s="719"/>
      <c r="U127" s="719"/>
      <c r="V127" s="719"/>
      <c r="W127" s="335"/>
      <c r="X127" s="237"/>
      <c r="Y127" s="236"/>
      <c r="Z127" s="236"/>
      <c r="AA127" s="236"/>
      <c r="AB127" s="236"/>
      <c r="AC127" s="236"/>
    </row>
    <row r="128" spans="1:85" s="239" customFormat="1" ht="12.75" customHeight="1" x14ac:dyDescent="0.2">
      <c r="A128" s="732" t="s">
        <v>1</v>
      </c>
      <c r="B128" s="733" t="s">
        <v>17</v>
      </c>
      <c r="C128" s="734" t="s">
        <v>18</v>
      </c>
      <c r="D128" s="734"/>
      <c r="E128" s="734"/>
      <c r="F128" s="734"/>
      <c r="G128" s="734"/>
      <c r="H128" s="734"/>
      <c r="I128" s="734"/>
      <c r="J128" s="734"/>
      <c r="K128" s="734"/>
      <c r="L128" s="734"/>
      <c r="M128" s="734"/>
      <c r="N128" s="734"/>
      <c r="O128" s="734"/>
      <c r="P128" s="735" t="s">
        <v>19</v>
      </c>
      <c r="Q128" s="735" t="s">
        <v>616</v>
      </c>
      <c r="R128" s="735" t="s">
        <v>21</v>
      </c>
      <c r="S128" s="735" t="s">
        <v>22</v>
      </c>
      <c r="T128" s="735" t="s">
        <v>617</v>
      </c>
      <c r="U128" s="735" t="s">
        <v>24</v>
      </c>
      <c r="V128" s="735" t="s">
        <v>25</v>
      </c>
      <c r="W128" s="253"/>
      <c r="X128" s="228"/>
      <c r="Y128" s="227"/>
      <c r="Z128" s="227"/>
      <c r="AA128" s="227"/>
      <c r="AB128" s="227"/>
      <c r="AC128" s="227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4"/>
      <c r="CA128" s="224"/>
      <c r="CB128" s="224"/>
      <c r="CC128" s="224"/>
      <c r="CD128" s="224"/>
      <c r="CE128" s="224"/>
      <c r="CF128" s="224"/>
      <c r="CG128" s="224"/>
    </row>
    <row r="129" spans="1:85" ht="12.75" customHeight="1" x14ac:dyDescent="0.2">
      <c r="A129" s="732"/>
      <c r="B129" s="733"/>
      <c r="C129" s="734" t="s">
        <v>26</v>
      </c>
      <c r="D129" s="734"/>
      <c r="E129" s="734"/>
      <c r="F129" s="734"/>
      <c r="G129" s="734"/>
      <c r="H129" s="734"/>
      <c r="I129" s="734"/>
      <c r="J129" s="734"/>
      <c r="K129" s="734"/>
      <c r="L129" s="734"/>
      <c r="M129" s="734"/>
      <c r="N129" s="736" t="s">
        <v>27</v>
      </c>
      <c r="O129" s="736"/>
      <c r="P129" s="735"/>
      <c r="Q129" s="735"/>
      <c r="R129" s="735"/>
      <c r="S129" s="735"/>
      <c r="T129" s="735"/>
      <c r="U129" s="735"/>
      <c r="V129" s="735"/>
    </row>
    <row r="130" spans="1:85" ht="12.75" customHeight="1" x14ac:dyDescent="0.2">
      <c r="A130" s="732"/>
      <c r="B130" s="733"/>
      <c r="C130" s="734" t="s">
        <v>28</v>
      </c>
      <c r="D130" s="734"/>
      <c r="E130" s="734"/>
      <c r="F130" s="734"/>
      <c r="G130" s="734"/>
      <c r="H130" s="734"/>
      <c r="I130" s="734"/>
      <c r="J130" s="734"/>
      <c r="K130" s="734"/>
      <c r="L130" s="734"/>
      <c r="M130" s="736" t="s">
        <v>29</v>
      </c>
      <c r="N130" s="736"/>
      <c r="O130" s="736"/>
      <c r="P130" s="735"/>
      <c r="Q130" s="735"/>
      <c r="R130" s="735"/>
      <c r="S130" s="735"/>
      <c r="T130" s="735"/>
      <c r="U130" s="735"/>
      <c r="V130" s="735"/>
    </row>
    <row r="131" spans="1:85" ht="25.5" customHeight="1" x14ac:dyDescent="0.2">
      <c r="A131" s="732"/>
      <c r="B131" s="733"/>
      <c r="C131" s="734" t="s">
        <v>30</v>
      </c>
      <c r="D131" s="734"/>
      <c r="E131" s="734"/>
      <c r="F131" s="734" t="s">
        <v>31</v>
      </c>
      <c r="G131" s="734"/>
      <c r="H131" s="734"/>
      <c r="I131" s="736" t="s">
        <v>32</v>
      </c>
      <c r="J131" s="736"/>
      <c r="K131" s="736" t="s">
        <v>33</v>
      </c>
      <c r="L131" s="736"/>
      <c r="M131" s="736"/>
      <c r="N131" s="735" t="s">
        <v>34</v>
      </c>
      <c r="O131" s="735" t="s">
        <v>35</v>
      </c>
      <c r="P131" s="735"/>
      <c r="Q131" s="735"/>
      <c r="R131" s="735"/>
      <c r="S131" s="735"/>
      <c r="T131" s="735"/>
      <c r="U131" s="735"/>
      <c r="V131" s="735"/>
    </row>
    <row r="132" spans="1:85" s="242" customFormat="1" ht="101.25" customHeight="1" x14ac:dyDescent="0.2">
      <c r="A132" s="732"/>
      <c r="B132" s="733"/>
      <c r="C132" s="240" t="s">
        <v>36</v>
      </c>
      <c r="D132" s="379" t="s">
        <v>37</v>
      </c>
      <c r="E132" s="240" t="s">
        <v>38</v>
      </c>
      <c r="F132" s="240" t="s">
        <v>39</v>
      </c>
      <c r="G132" s="379" t="s">
        <v>40</v>
      </c>
      <c r="H132" s="240" t="s">
        <v>41</v>
      </c>
      <c r="I132" s="379" t="s">
        <v>42</v>
      </c>
      <c r="J132" s="379" t="s">
        <v>43</v>
      </c>
      <c r="K132" s="379" t="s">
        <v>44</v>
      </c>
      <c r="L132" s="379" t="s">
        <v>45</v>
      </c>
      <c r="M132" s="736"/>
      <c r="N132" s="735"/>
      <c r="O132" s="735"/>
      <c r="P132" s="735"/>
      <c r="Q132" s="735"/>
      <c r="R132" s="735"/>
      <c r="S132" s="735"/>
      <c r="T132" s="735"/>
      <c r="U132" s="735"/>
      <c r="V132" s="735"/>
      <c r="W132" s="253"/>
      <c r="X132" s="228"/>
      <c r="Y132" s="227"/>
      <c r="Z132" s="227"/>
      <c r="AA132" s="227"/>
      <c r="AB132" s="227"/>
      <c r="AC132" s="227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  <c r="BZ132" s="224"/>
      <c r="CA132" s="224"/>
      <c r="CB132" s="224"/>
      <c r="CC132" s="224"/>
      <c r="CD132" s="224"/>
      <c r="CE132" s="224"/>
      <c r="CF132" s="224"/>
      <c r="CG132" s="224"/>
    </row>
    <row r="133" spans="1:85" s="246" customFormat="1" x14ac:dyDescent="0.2">
      <c r="A133" s="292" t="s">
        <v>2</v>
      </c>
      <c r="B133" s="292" t="s">
        <v>3</v>
      </c>
      <c r="C133" s="292" t="s">
        <v>4</v>
      </c>
      <c r="D133" s="292" t="s">
        <v>5</v>
      </c>
      <c r="E133" s="292" t="s">
        <v>46</v>
      </c>
      <c r="F133" s="292" t="s">
        <v>47</v>
      </c>
      <c r="G133" s="292" t="s">
        <v>48</v>
      </c>
      <c r="H133" s="292" t="s">
        <v>49</v>
      </c>
      <c r="I133" s="292" t="s">
        <v>50</v>
      </c>
      <c r="J133" s="292" t="s">
        <v>51</v>
      </c>
      <c r="K133" s="292" t="s">
        <v>52</v>
      </c>
      <c r="L133" s="292" t="s">
        <v>53</v>
      </c>
      <c r="M133" s="292" t="s">
        <v>54</v>
      </c>
      <c r="N133" s="292" t="s">
        <v>55</v>
      </c>
      <c r="O133" s="292" t="s">
        <v>56</v>
      </c>
      <c r="P133" s="244" t="s">
        <v>57</v>
      </c>
      <c r="Q133" s="243" t="s">
        <v>58</v>
      </c>
      <c r="R133" s="243" t="s">
        <v>59</v>
      </c>
      <c r="S133" s="243" t="s">
        <v>60</v>
      </c>
      <c r="T133" s="244" t="s">
        <v>61</v>
      </c>
      <c r="U133" s="243" t="s">
        <v>62</v>
      </c>
      <c r="V133" s="243" t="s">
        <v>63</v>
      </c>
      <c r="W133" s="253"/>
      <c r="X133" s="228"/>
      <c r="Y133" s="227"/>
      <c r="Z133" s="227"/>
      <c r="AA133" s="227"/>
      <c r="AB133" s="227"/>
      <c r="AC133" s="227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  <c r="BA133" s="224"/>
      <c r="BB133" s="224"/>
      <c r="BC133" s="224"/>
      <c r="BD133" s="224"/>
      <c r="BE133" s="224"/>
      <c r="BF133" s="224"/>
      <c r="BG133" s="224"/>
      <c r="BH133" s="224"/>
      <c r="BI133" s="224"/>
      <c r="BJ133" s="224"/>
      <c r="BK133" s="224"/>
      <c r="BL133" s="224"/>
      <c r="BM133" s="224"/>
      <c r="BN133" s="224"/>
      <c r="BO133" s="224"/>
      <c r="BP133" s="224"/>
      <c r="BQ133" s="224"/>
      <c r="BR133" s="224"/>
      <c r="BS133" s="224"/>
      <c r="BT133" s="224"/>
      <c r="BU133" s="224"/>
      <c r="BV133" s="224"/>
      <c r="BW133" s="224"/>
      <c r="BX133" s="224"/>
      <c r="BY133" s="224"/>
      <c r="BZ133" s="224"/>
      <c r="CA133" s="224"/>
      <c r="CB133" s="224"/>
      <c r="CC133" s="224"/>
      <c r="CD133" s="224"/>
      <c r="CE133" s="224"/>
      <c r="CF133" s="224"/>
      <c r="CG133" s="224"/>
    </row>
    <row r="134" spans="1:85" s="246" customFormat="1" ht="22.5" customHeight="1" x14ac:dyDescent="0.2">
      <c r="A134" s="282" t="s">
        <v>2</v>
      </c>
      <c r="B134" s="272">
        <v>45078</v>
      </c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9" t="s">
        <v>2</v>
      </c>
      <c r="N134" s="260"/>
      <c r="O134" s="260"/>
      <c r="P134" s="273" t="s">
        <v>404</v>
      </c>
      <c r="Q134" s="274">
        <f t="shared" ref="Q134" si="6">T134/S134</f>
        <v>0.39854000000000001</v>
      </c>
      <c r="R134" s="257" t="s">
        <v>406</v>
      </c>
      <c r="S134" s="296">
        <v>1</v>
      </c>
      <c r="T134" s="297">
        <v>0.39854000000000001</v>
      </c>
      <c r="U134" s="260" t="s">
        <v>405</v>
      </c>
      <c r="V134" s="259" t="s">
        <v>584</v>
      </c>
      <c r="W134" s="336"/>
      <c r="X134" s="228"/>
      <c r="Y134" s="227"/>
      <c r="Z134" s="227"/>
      <c r="AA134" s="227"/>
      <c r="AB134" s="227"/>
      <c r="AC134" s="227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4"/>
      <c r="BZ134" s="224"/>
      <c r="CA134" s="224"/>
      <c r="CB134" s="224"/>
      <c r="CC134" s="224"/>
      <c r="CD134" s="224"/>
      <c r="CE134" s="224"/>
      <c r="CF134" s="224"/>
      <c r="CG134" s="224"/>
    </row>
    <row r="135" spans="1:85" s="246" customFormat="1" ht="29.25" customHeight="1" x14ac:dyDescent="0.2">
      <c r="A135" s="282" t="s">
        <v>3</v>
      </c>
      <c r="B135" s="272">
        <v>45078</v>
      </c>
      <c r="C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9" t="s">
        <v>2</v>
      </c>
      <c r="N135" s="260"/>
      <c r="O135" s="259"/>
      <c r="P135" s="304" t="s">
        <v>587</v>
      </c>
      <c r="Q135" s="274">
        <f t="shared" ref="Q135:Q139" si="7">T135/S135</f>
        <v>2.0390000000000001</v>
      </c>
      <c r="R135" s="257" t="s">
        <v>406</v>
      </c>
      <c r="S135" s="296">
        <v>1</v>
      </c>
      <c r="T135" s="297">
        <v>2.0390000000000001</v>
      </c>
      <c r="U135" s="305" t="s">
        <v>586</v>
      </c>
      <c r="V135" s="259" t="s">
        <v>588</v>
      </c>
      <c r="W135" s="336"/>
      <c r="X135" s="228"/>
      <c r="Y135" s="227"/>
      <c r="Z135" s="227"/>
      <c r="AA135" s="227"/>
      <c r="AB135" s="227"/>
      <c r="AC135" s="227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24"/>
      <c r="BV135" s="224"/>
      <c r="BW135" s="224"/>
      <c r="BX135" s="224"/>
      <c r="BY135" s="224"/>
      <c r="BZ135" s="224"/>
      <c r="CA135" s="224"/>
      <c r="CB135" s="224"/>
      <c r="CC135" s="224"/>
      <c r="CD135" s="224"/>
      <c r="CE135" s="224"/>
      <c r="CF135" s="224"/>
      <c r="CG135" s="224"/>
    </row>
    <row r="136" spans="1:85" s="246" customFormat="1" ht="20.25" customHeight="1" x14ac:dyDescent="0.2">
      <c r="A136" s="282" t="s">
        <v>4</v>
      </c>
      <c r="B136" s="272">
        <v>45078</v>
      </c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9" t="s">
        <v>2</v>
      </c>
      <c r="N136" s="260"/>
      <c r="O136" s="259"/>
      <c r="P136" s="306" t="s">
        <v>589</v>
      </c>
      <c r="Q136" s="274">
        <f t="shared" si="7"/>
        <v>0.91</v>
      </c>
      <c r="R136" s="263" t="s">
        <v>521</v>
      </c>
      <c r="S136" s="264">
        <v>1</v>
      </c>
      <c r="T136" s="297">
        <v>0.91</v>
      </c>
      <c r="U136" s="263" t="s">
        <v>403</v>
      </c>
      <c r="V136" s="264" t="s">
        <v>590</v>
      </c>
      <c r="W136" s="336"/>
      <c r="X136" s="228"/>
      <c r="Y136" s="227"/>
      <c r="Z136" s="227"/>
      <c r="AA136" s="227"/>
      <c r="AB136" s="227"/>
      <c r="AC136" s="227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  <c r="BP136" s="224"/>
      <c r="BQ136" s="224"/>
      <c r="BR136" s="224"/>
      <c r="BS136" s="224"/>
      <c r="BT136" s="224"/>
      <c r="BU136" s="224"/>
      <c r="BV136" s="224"/>
      <c r="BW136" s="224"/>
      <c r="BX136" s="224"/>
      <c r="BY136" s="224"/>
      <c r="BZ136" s="224"/>
      <c r="CA136" s="224"/>
      <c r="CB136" s="224"/>
      <c r="CC136" s="224"/>
      <c r="CD136" s="224"/>
      <c r="CE136" s="224"/>
      <c r="CF136" s="224"/>
      <c r="CG136" s="224"/>
    </row>
    <row r="137" spans="1:85" s="246" customFormat="1" ht="20.25" customHeight="1" x14ac:dyDescent="0.2">
      <c r="A137" s="282" t="s">
        <v>5</v>
      </c>
      <c r="B137" s="272">
        <v>45078</v>
      </c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9" t="s">
        <v>2</v>
      </c>
      <c r="N137" s="260"/>
      <c r="O137" s="259"/>
      <c r="P137" s="306" t="s">
        <v>591</v>
      </c>
      <c r="Q137" s="274">
        <f t="shared" si="7"/>
        <v>0.2393498</v>
      </c>
      <c r="R137" s="360" t="s">
        <v>535</v>
      </c>
      <c r="S137" s="363">
        <v>100</v>
      </c>
      <c r="T137" s="297">
        <v>23.934979999999999</v>
      </c>
      <c r="U137" s="263" t="s">
        <v>596</v>
      </c>
      <c r="V137" s="264" t="s">
        <v>597</v>
      </c>
      <c r="W137" s="336" t="s">
        <v>594</v>
      </c>
      <c r="X137" s="398" t="s">
        <v>595</v>
      </c>
      <c r="Y137" s="227"/>
      <c r="Z137" s="227"/>
      <c r="AA137" s="227"/>
      <c r="AB137" s="227"/>
      <c r="AC137" s="227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4"/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  <c r="BZ137" s="224"/>
      <c r="CA137" s="224"/>
      <c r="CB137" s="224"/>
      <c r="CC137" s="224"/>
      <c r="CD137" s="224"/>
      <c r="CE137" s="224"/>
      <c r="CF137" s="224"/>
      <c r="CG137" s="224"/>
    </row>
    <row r="138" spans="1:85" s="246" customFormat="1" ht="20.25" customHeight="1" x14ac:dyDescent="0.2">
      <c r="A138" s="282" t="s">
        <v>46</v>
      </c>
      <c r="B138" s="272">
        <v>45078</v>
      </c>
      <c r="C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9" t="s">
        <v>2</v>
      </c>
      <c r="N138" s="260"/>
      <c r="O138" s="259"/>
      <c r="P138" s="306" t="s">
        <v>592</v>
      </c>
      <c r="Q138" s="274">
        <f t="shared" si="7"/>
        <v>0.3856</v>
      </c>
      <c r="R138" s="360" t="s">
        <v>406</v>
      </c>
      <c r="S138" s="363">
        <v>1</v>
      </c>
      <c r="T138" s="297">
        <v>0.3856</v>
      </c>
      <c r="U138" s="263" t="s">
        <v>599</v>
      </c>
      <c r="V138" s="361" t="s">
        <v>598</v>
      </c>
      <c r="W138" s="336" t="s">
        <v>594</v>
      </c>
      <c r="X138" s="398" t="s">
        <v>595</v>
      </c>
      <c r="Y138" s="227"/>
      <c r="Z138" s="227"/>
      <c r="AA138" s="227"/>
      <c r="AB138" s="227"/>
      <c r="AC138" s="227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AY138" s="224"/>
      <c r="AZ138" s="224"/>
      <c r="BA138" s="224"/>
      <c r="BB138" s="224"/>
      <c r="BC138" s="224"/>
      <c r="BD138" s="224"/>
      <c r="BE138" s="224"/>
      <c r="BF138" s="224"/>
      <c r="BG138" s="224"/>
      <c r="BH138" s="224"/>
      <c r="BI138" s="224"/>
      <c r="BJ138" s="224"/>
      <c r="BK138" s="224"/>
      <c r="BL138" s="224"/>
      <c r="BM138" s="224"/>
      <c r="BN138" s="224"/>
      <c r="BO138" s="224"/>
      <c r="BP138" s="224"/>
      <c r="BQ138" s="224"/>
      <c r="BR138" s="224"/>
      <c r="BS138" s="224"/>
      <c r="BT138" s="224"/>
      <c r="BU138" s="224"/>
      <c r="BV138" s="224"/>
      <c r="BW138" s="224"/>
      <c r="BX138" s="224"/>
      <c r="BY138" s="224"/>
      <c r="BZ138" s="224"/>
      <c r="CA138" s="224"/>
      <c r="CB138" s="224"/>
      <c r="CC138" s="224"/>
      <c r="CD138" s="224"/>
      <c r="CE138" s="224"/>
      <c r="CF138" s="224"/>
      <c r="CG138" s="224"/>
    </row>
    <row r="139" spans="1:85" s="246" customFormat="1" ht="20.25" customHeight="1" x14ac:dyDescent="0.2">
      <c r="A139" s="282" t="s">
        <v>47</v>
      </c>
      <c r="B139" s="272">
        <v>45078</v>
      </c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9" t="s">
        <v>2</v>
      </c>
      <c r="N139" s="260"/>
      <c r="O139" s="259"/>
      <c r="P139" s="306" t="s">
        <v>593</v>
      </c>
      <c r="Q139" s="274">
        <f t="shared" si="7"/>
        <v>1.001555</v>
      </c>
      <c r="R139" s="360" t="s">
        <v>406</v>
      </c>
      <c r="S139" s="363">
        <v>2</v>
      </c>
      <c r="T139" s="297">
        <v>2.0031099999999999</v>
      </c>
      <c r="U139" s="263" t="s">
        <v>599</v>
      </c>
      <c r="V139" s="361" t="s">
        <v>598</v>
      </c>
      <c r="W139" s="336" t="s">
        <v>594</v>
      </c>
      <c r="X139" s="398" t="s">
        <v>595</v>
      </c>
      <c r="Y139" s="227"/>
      <c r="Z139" s="227"/>
      <c r="AA139" s="227"/>
      <c r="AB139" s="227"/>
      <c r="AC139" s="227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  <c r="BY139" s="224"/>
      <c r="BZ139" s="224"/>
      <c r="CA139" s="224"/>
      <c r="CB139" s="224"/>
      <c r="CC139" s="224"/>
      <c r="CD139" s="224"/>
      <c r="CE139" s="224"/>
      <c r="CF139" s="224"/>
      <c r="CG139" s="224"/>
    </row>
    <row r="140" spans="1:85" s="246" customFormat="1" ht="25.5" customHeight="1" x14ac:dyDescent="0.2">
      <c r="A140" s="282" t="s">
        <v>48</v>
      </c>
      <c r="B140" s="272">
        <v>45078</v>
      </c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9" t="s">
        <v>2</v>
      </c>
      <c r="N140" s="260"/>
      <c r="O140" s="259"/>
      <c r="P140" s="352" t="s">
        <v>575</v>
      </c>
      <c r="Q140" s="274">
        <f t="shared" ref="Q140" si="8">T140/S140</f>
        <v>6.3041666666666663E-2</v>
      </c>
      <c r="R140" s="353" t="s">
        <v>406</v>
      </c>
      <c r="S140" s="354">
        <v>90</v>
      </c>
      <c r="T140" s="275">
        <v>5.6737500000000001</v>
      </c>
      <c r="U140" s="263" t="s">
        <v>415</v>
      </c>
      <c r="V140" s="362" t="s">
        <v>582</v>
      </c>
      <c r="W140" s="399" t="s">
        <v>573</v>
      </c>
      <c r="X140" s="398" t="s">
        <v>574</v>
      </c>
      <c r="Y140" s="227"/>
      <c r="Z140" s="227"/>
      <c r="AA140" s="227"/>
      <c r="AB140" s="227"/>
      <c r="AC140" s="227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4"/>
      <c r="BZ140" s="224"/>
      <c r="CA140" s="224"/>
      <c r="CB140" s="224"/>
      <c r="CC140" s="224"/>
      <c r="CD140" s="224"/>
      <c r="CE140" s="224"/>
      <c r="CF140" s="224"/>
      <c r="CG140" s="224"/>
    </row>
    <row r="141" spans="1:85" s="246" customFormat="1" ht="25.5" customHeight="1" x14ac:dyDescent="0.2">
      <c r="A141" s="282" t="s">
        <v>49</v>
      </c>
      <c r="B141" s="272">
        <v>45078</v>
      </c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9" t="s">
        <v>2</v>
      </c>
      <c r="N141" s="260"/>
      <c r="O141" s="259"/>
      <c r="P141" s="352" t="s">
        <v>576</v>
      </c>
      <c r="Q141" s="274">
        <f t="shared" ref="Q141:Q148" si="9">T141/S141</f>
        <v>7.9852666666666655E-2</v>
      </c>
      <c r="R141" s="353" t="s">
        <v>406</v>
      </c>
      <c r="S141" s="354">
        <v>15</v>
      </c>
      <c r="T141" s="275">
        <v>1.1977899999999999</v>
      </c>
      <c r="U141" s="263" t="s">
        <v>415</v>
      </c>
      <c r="V141" s="362" t="s">
        <v>581</v>
      </c>
      <c r="W141" s="399" t="s">
        <v>573</v>
      </c>
      <c r="X141" s="398" t="s">
        <v>574</v>
      </c>
      <c r="Y141" s="227"/>
      <c r="Z141" s="227"/>
      <c r="AA141" s="227"/>
      <c r="AB141" s="227"/>
      <c r="AC141" s="227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  <c r="BP141" s="224"/>
      <c r="BQ141" s="224"/>
      <c r="BR141" s="224"/>
      <c r="BS141" s="224"/>
      <c r="BT141" s="224"/>
      <c r="BU141" s="224"/>
      <c r="BV141" s="224"/>
      <c r="BW141" s="224"/>
      <c r="BX141" s="224"/>
      <c r="BY141" s="224"/>
      <c r="BZ141" s="224"/>
      <c r="CA141" s="224"/>
      <c r="CB141" s="224"/>
      <c r="CC141" s="224"/>
      <c r="CD141" s="224"/>
      <c r="CE141" s="224"/>
      <c r="CF141" s="224"/>
      <c r="CG141" s="224"/>
    </row>
    <row r="142" spans="1:85" s="246" customFormat="1" ht="25.5" customHeight="1" x14ac:dyDescent="0.2">
      <c r="A142" s="282" t="s">
        <v>50</v>
      </c>
      <c r="B142" s="272">
        <v>45078</v>
      </c>
      <c r="C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9" t="s">
        <v>2</v>
      </c>
      <c r="N142" s="260"/>
      <c r="O142" s="259"/>
      <c r="P142" s="352" t="s">
        <v>408</v>
      </c>
      <c r="Q142" s="274">
        <f t="shared" si="9"/>
        <v>2.5817E-2</v>
      </c>
      <c r="R142" s="353" t="s">
        <v>406</v>
      </c>
      <c r="S142" s="354">
        <v>30</v>
      </c>
      <c r="T142" s="275">
        <v>0.77451000000000003</v>
      </c>
      <c r="U142" s="263" t="s">
        <v>415</v>
      </c>
      <c r="V142" s="362" t="s">
        <v>582</v>
      </c>
      <c r="W142" s="399" t="s">
        <v>573</v>
      </c>
      <c r="X142" s="398" t="s">
        <v>574</v>
      </c>
      <c r="Y142" s="227"/>
      <c r="Z142" s="227"/>
      <c r="AA142" s="227"/>
      <c r="AB142" s="227"/>
      <c r="AC142" s="227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4"/>
    </row>
    <row r="143" spans="1:85" s="246" customFormat="1" ht="25.5" customHeight="1" x14ac:dyDescent="0.2">
      <c r="A143" s="282" t="s">
        <v>51</v>
      </c>
      <c r="B143" s="272">
        <v>45078</v>
      </c>
      <c r="C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9" t="s">
        <v>2</v>
      </c>
      <c r="N143" s="260"/>
      <c r="O143" s="259"/>
      <c r="P143" s="352" t="s">
        <v>409</v>
      </c>
      <c r="Q143" s="274">
        <f t="shared" si="9"/>
        <v>2.0003111111111114E-2</v>
      </c>
      <c r="R143" s="353" t="s">
        <v>406</v>
      </c>
      <c r="S143" s="354">
        <v>45</v>
      </c>
      <c r="T143" s="275">
        <v>0.90014000000000005</v>
      </c>
      <c r="U143" s="263" t="s">
        <v>415</v>
      </c>
      <c r="V143" s="362" t="s">
        <v>580</v>
      </c>
      <c r="W143" s="399" t="s">
        <v>573</v>
      </c>
      <c r="X143" s="398" t="s">
        <v>574</v>
      </c>
      <c r="Y143" s="227"/>
      <c r="Z143" s="355"/>
      <c r="AA143" s="355"/>
      <c r="AB143" s="355"/>
      <c r="AC143" s="355"/>
      <c r="AD143" s="355"/>
      <c r="AE143" s="355"/>
      <c r="AF143" s="355"/>
      <c r="AG143" s="355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  <c r="BQ143" s="224"/>
      <c r="BR143" s="224"/>
      <c r="BS143" s="224"/>
      <c r="BT143" s="224"/>
      <c r="BU143" s="224"/>
      <c r="BV143" s="224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4"/>
    </row>
    <row r="144" spans="1:85" s="246" customFormat="1" ht="25.5" customHeight="1" x14ac:dyDescent="0.2">
      <c r="A144" s="282" t="s">
        <v>52</v>
      </c>
      <c r="B144" s="272">
        <v>45078</v>
      </c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9" t="s">
        <v>2</v>
      </c>
      <c r="N144" s="260"/>
      <c r="O144" s="259"/>
      <c r="P144" s="352" t="s">
        <v>524</v>
      </c>
      <c r="Q144" s="274">
        <f t="shared" si="9"/>
        <v>7.5049333333333329E-2</v>
      </c>
      <c r="R144" s="353" t="s">
        <v>406</v>
      </c>
      <c r="S144" s="354">
        <v>15</v>
      </c>
      <c r="T144" s="275">
        <v>1.12574</v>
      </c>
      <c r="U144" s="263" t="s">
        <v>415</v>
      </c>
      <c r="V144" s="362" t="s">
        <v>580</v>
      </c>
      <c r="W144" s="399" t="s">
        <v>573</v>
      </c>
      <c r="X144" s="398" t="s">
        <v>574</v>
      </c>
      <c r="Y144" s="227"/>
      <c r="Z144" s="227"/>
      <c r="AA144" s="227"/>
      <c r="AB144" s="227"/>
      <c r="AC144" s="227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4"/>
    </row>
    <row r="145" spans="1:85" s="246" customFormat="1" ht="25.5" customHeight="1" x14ac:dyDescent="0.2">
      <c r="A145" s="282" t="s">
        <v>53</v>
      </c>
      <c r="B145" s="272">
        <v>45078</v>
      </c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9" t="s">
        <v>2</v>
      </c>
      <c r="N145" s="260"/>
      <c r="O145" s="259"/>
      <c r="P145" s="352" t="s">
        <v>577</v>
      </c>
      <c r="Q145" s="274">
        <f t="shared" si="9"/>
        <v>7.5049333333333329E-2</v>
      </c>
      <c r="R145" s="353" t="s">
        <v>406</v>
      </c>
      <c r="S145" s="354">
        <v>15</v>
      </c>
      <c r="T145" s="275">
        <v>1.12574</v>
      </c>
      <c r="U145" s="263" t="s">
        <v>415</v>
      </c>
      <c r="V145" s="362" t="s">
        <v>580</v>
      </c>
      <c r="W145" s="399" t="s">
        <v>573</v>
      </c>
      <c r="X145" s="398" t="s">
        <v>574</v>
      </c>
      <c r="Y145" s="227"/>
      <c r="Z145" s="227"/>
      <c r="AA145" s="227"/>
      <c r="AB145" s="227"/>
      <c r="AC145" s="227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  <c r="BP145" s="224"/>
      <c r="BQ145" s="224"/>
      <c r="BR145" s="224"/>
      <c r="BS145" s="224"/>
      <c r="BT145" s="224"/>
      <c r="BU145" s="224"/>
      <c r="BV145" s="224"/>
      <c r="BW145" s="224"/>
      <c r="BX145" s="224"/>
      <c r="BY145" s="224"/>
      <c r="BZ145" s="224"/>
      <c r="CA145" s="224"/>
      <c r="CB145" s="224"/>
      <c r="CC145" s="224"/>
      <c r="CD145" s="224"/>
      <c r="CE145" s="224"/>
      <c r="CF145" s="224"/>
      <c r="CG145" s="224"/>
    </row>
    <row r="146" spans="1:85" s="246" customFormat="1" ht="25.5" customHeight="1" x14ac:dyDescent="0.2">
      <c r="A146" s="282" t="s">
        <v>54</v>
      </c>
      <c r="B146" s="272">
        <v>45078</v>
      </c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9" t="s">
        <v>2</v>
      </c>
      <c r="N146" s="260"/>
      <c r="O146" s="259"/>
      <c r="P146" s="352" t="s">
        <v>523</v>
      </c>
      <c r="Q146" s="274">
        <f t="shared" si="9"/>
        <v>0.108792</v>
      </c>
      <c r="R146" s="353" t="s">
        <v>406</v>
      </c>
      <c r="S146" s="354">
        <v>15</v>
      </c>
      <c r="T146" s="275">
        <v>1.63188</v>
      </c>
      <c r="U146" s="263" t="s">
        <v>415</v>
      </c>
      <c r="V146" s="362" t="s">
        <v>580</v>
      </c>
      <c r="W146" s="399" t="s">
        <v>573</v>
      </c>
      <c r="X146" s="398" t="s">
        <v>574</v>
      </c>
      <c r="Y146" s="227"/>
      <c r="Z146" s="355"/>
      <c r="AA146" s="355"/>
      <c r="AB146" s="355"/>
      <c r="AC146" s="355"/>
      <c r="AD146" s="355"/>
      <c r="AE146" s="355"/>
      <c r="AF146" s="355"/>
      <c r="AG146" s="355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  <c r="BQ146" s="224"/>
      <c r="BR146" s="224"/>
      <c r="BS146" s="224"/>
      <c r="BT146" s="224"/>
      <c r="BU146" s="224"/>
      <c r="BV146" s="224"/>
      <c r="BW146" s="224"/>
      <c r="BX146" s="224"/>
      <c r="BY146" s="224"/>
      <c r="BZ146" s="224"/>
      <c r="CA146" s="224"/>
      <c r="CB146" s="224"/>
      <c r="CC146" s="224"/>
      <c r="CD146" s="224"/>
      <c r="CE146" s="224"/>
      <c r="CF146" s="224"/>
      <c r="CG146" s="224"/>
    </row>
    <row r="147" spans="1:85" s="246" customFormat="1" ht="25.5" customHeight="1" x14ac:dyDescent="0.2">
      <c r="A147" s="282" t="s">
        <v>55</v>
      </c>
      <c r="B147" s="272">
        <v>45078</v>
      </c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9" t="s">
        <v>2</v>
      </c>
      <c r="N147" s="260"/>
      <c r="O147" s="259"/>
      <c r="P147" s="352" t="s">
        <v>578</v>
      </c>
      <c r="Q147" s="274">
        <f t="shared" si="9"/>
        <v>1.8012E-2</v>
      </c>
      <c r="R147" s="353" t="s">
        <v>406</v>
      </c>
      <c r="S147" s="354">
        <v>5</v>
      </c>
      <c r="T147" s="275">
        <v>9.0060000000000001E-2</v>
      </c>
      <c r="U147" s="263" t="s">
        <v>415</v>
      </c>
      <c r="V147" s="362" t="s">
        <v>583</v>
      </c>
      <c r="W147" s="399" t="s">
        <v>573</v>
      </c>
      <c r="X147" s="398" t="s">
        <v>574</v>
      </c>
      <c r="Y147" s="227"/>
      <c r="Z147" s="227"/>
      <c r="AA147" s="227"/>
      <c r="AB147" s="227"/>
      <c r="AC147" s="227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</row>
    <row r="148" spans="1:85" s="246" customFormat="1" ht="25.5" customHeight="1" x14ac:dyDescent="0.2">
      <c r="A148" s="282" t="s">
        <v>56</v>
      </c>
      <c r="B148" s="272">
        <v>45078</v>
      </c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9" t="s">
        <v>2</v>
      </c>
      <c r="N148" s="260"/>
      <c r="O148" s="259"/>
      <c r="P148" s="352" t="s">
        <v>579</v>
      </c>
      <c r="Q148" s="274">
        <f t="shared" si="9"/>
        <v>0.18011933333333333</v>
      </c>
      <c r="R148" s="353" t="s">
        <v>406</v>
      </c>
      <c r="S148" s="354">
        <v>15</v>
      </c>
      <c r="T148" s="275">
        <v>2.7017899999999999</v>
      </c>
      <c r="U148" s="263" t="s">
        <v>415</v>
      </c>
      <c r="V148" s="362" t="s">
        <v>580</v>
      </c>
      <c r="W148" s="399" t="s">
        <v>573</v>
      </c>
      <c r="X148" s="398" t="s">
        <v>574</v>
      </c>
      <c r="Y148" s="227"/>
      <c r="Z148" s="355"/>
      <c r="AA148" s="355"/>
      <c r="AB148" s="355"/>
      <c r="AC148" s="355"/>
      <c r="AD148" s="355"/>
      <c r="AE148" s="355"/>
      <c r="AF148" s="355"/>
      <c r="AG148" s="355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  <c r="BP148" s="224"/>
      <c r="BQ148" s="224"/>
      <c r="BR148" s="224"/>
      <c r="BS148" s="224"/>
      <c r="BT148" s="224"/>
      <c r="BU148" s="224"/>
      <c r="BV148" s="224"/>
      <c r="BW148" s="224"/>
      <c r="BX148" s="224"/>
      <c r="BY148" s="224"/>
      <c r="BZ148" s="224"/>
      <c r="CA148" s="224"/>
      <c r="CB148" s="224"/>
      <c r="CC148" s="224"/>
      <c r="CD148" s="224"/>
      <c r="CE148" s="224"/>
      <c r="CF148" s="224"/>
      <c r="CG148" s="224"/>
    </row>
    <row r="151" spans="1:85" x14ac:dyDescent="0.2">
      <c r="V151" s="226" t="s">
        <v>139</v>
      </c>
    </row>
    <row r="152" spans="1:85" ht="21" customHeight="1" x14ac:dyDescent="0.2">
      <c r="U152" s="229"/>
      <c r="V152" s="394" t="s">
        <v>619</v>
      </c>
    </row>
    <row r="154" spans="1:85" s="381" customFormat="1" ht="37.5" customHeight="1" x14ac:dyDescent="0.25">
      <c r="A154" s="714" t="s">
        <v>615</v>
      </c>
      <c r="B154" s="715"/>
      <c r="C154" s="715"/>
      <c r="D154" s="715"/>
      <c r="E154" s="715"/>
      <c r="F154" s="715"/>
      <c r="G154" s="715"/>
      <c r="H154" s="715"/>
      <c r="I154" s="715"/>
      <c r="J154" s="715"/>
      <c r="K154" s="715"/>
      <c r="L154" s="715"/>
      <c r="M154" s="715"/>
      <c r="N154" s="715"/>
      <c r="O154" s="715"/>
      <c r="P154" s="715"/>
      <c r="Q154" s="715"/>
      <c r="R154" s="715"/>
      <c r="S154" s="715"/>
      <c r="T154" s="715"/>
      <c r="U154" s="715"/>
      <c r="V154" s="715"/>
      <c r="W154" s="334"/>
      <c r="X154" s="231"/>
      <c r="Y154" s="230"/>
      <c r="Z154" s="230"/>
      <c r="AA154" s="230"/>
      <c r="AB154" s="230"/>
      <c r="AC154" s="230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2"/>
      <c r="BF154" s="232"/>
      <c r="BG154" s="232"/>
      <c r="BH154" s="232"/>
      <c r="BI154" s="232"/>
      <c r="BJ154" s="232"/>
      <c r="BK154" s="232"/>
      <c r="BL154" s="232"/>
      <c r="BM154" s="232"/>
      <c r="BN154" s="232"/>
      <c r="BO154" s="232"/>
      <c r="BP154" s="232"/>
      <c r="BQ154" s="232"/>
      <c r="BR154" s="232"/>
      <c r="BS154" s="232"/>
      <c r="BT154" s="232"/>
      <c r="BU154" s="232"/>
      <c r="BV154" s="232"/>
      <c r="BW154" s="232"/>
      <c r="BX154" s="232"/>
      <c r="BY154" s="232"/>
      <c r="BZ154" s="232"/>
      <c r="CA154" s="232"/>
      <c r="CB154" s="232"/>
      <c r="CC154" s="232"/>
      <c r="CD154" s="232"/>
      <c r="CE154" s="232"/>
      <c r="CF154" s="232"/>
      <c r="CG154" s="232"/>
    </row>
    <row r="155" spans="1:85" s="232" customFormat="1" ht="15.75" customHeight="1" x14ac:dyDescent="0.25">
      <c r="M155" s="233" t="s">
        <v>618</v>
      </c>
      <c r="N155" s="717" t="s">
        <v>13</v>
      </c>
      <c r="O155" s="717"/>
      <c r="P155" s="717"/>
      <c r="Q155" s="717"/>
      <c r="R155" s="717"/>
      <c r="S155" s="717"/>
      <c r="T155" s="717"/>
      <c r="V155" s="381"/>
      <c r="W155" s="334"/>
      <c r="X155" s="231"/>
      <c r="Y155" s="230"/>
      <c r="Z155" s="230"/>
      <c r="AA155" s="230"/>
      <c r="AB155" s="230"/>
      <c r="AC155" s="230"/>
    </row>
    <row r="156" spans="1:85" s="234" customFormat="1" ht="15" x14ac:dyDescent="0.2">
      <c r="N156" s="718" t="s">
        <v>11</v>
      </c>
      <c r="O156" s="718"/>
      <c r="P156" s="718"/>
      <c r="Q156" s="718"/>
      <c r="R156" s="718"/>
      <c r="S156" s="718"/>
      <c r="T156" s="718"/>
      <c r="V156" s="235"/>
      <c r="W156" s="335"/>
      <c r="X156" s="237"/>
      <c r="Y156" s="236"/>
      <c r="Z156" s="236"/>
      <c r="AA156" s="236"/>
      <c r="AB156" s="236"/>
      <c r="AC156" s="236"/>
    </row>
    <row r="157" spans="1:85" s="238" customFormat="1" ht="24" customHeight="1" x14ac:dyDescent="0.2">
      <c r="A157" s="719" t="s">
        <v>472</v>
      </c>
      <c r="B157" s="719"/>
      <c r="C157" s="719"/>
      <c r="D157" s="719"/>
      <c r="E157" s="719"/>
      <c r="F157" s="719"/>
      <c r="G157" s="719"/>
      <c r="H157" s="719"/>
      <c r="I157" s="719"/>
      <c r="J157" s="719"/>
      <c r="K157" s="719"/>
      <c r="L157" s="719"/>
      <c r="M157" s="719"/>
      <c r="N157" s="719"/>
      <c r="O157" s="719"/>
      <c r="P157" s="719"/>
      <c r="Q157" s="719"/>
      <c r="R157" s="719"/>
      <c r="S157" s="719"/>
      <c r="T157" s="719"/>
      <c r="U157" s="719"/>
      <c r="V157" s="719"/>
      <c r="W157" s="335"/>
      <c r="X157" s="237"/>
      <c r="Y157" s="236"/>
      <c r="Z157" s="236"/>
      <c r="AA157" s="236"/>
      <c r="AB157" s="236"/>
      <c r="AC157" s="236"/>
    </row>
    <row r="158" spans="1:85" s="239" customFormat="1" ht="12.75" customHeight="1" x14ac:dyDescent="0.2">
      <c r="A158" s="732" t="s">
        <v>1</v>
      </c>
      <c r="B158" s="733" t="s">
        <v>17</v>
      </c>
      <c r="C158" s="734" t="s">
        <v>18</v>
      </c>
      <c r="D158" s="734"/>
      <c r="E158" s="734"/>
      <c r="F158" s="734"/>
      <c r="G158" s="734"/>
      <c r="H158" s="734"/>
      <c r="I158" s="734"/>
      <c r="J158" s="734"/>
      <c r="K158" s="734"/>
      <c r="L158" s="734"/>
      <c r="M158" s="734"/>
      <c r="N158" s="734"/>
      <c r="O158" s="734"/>
      <c r="P158" s="735" t="s">
        <v>19</v>
      </c>
      <c r="Q158" s="735" t="s">
        <v>20</v>
      </c>
      <c r="R158" s="735" t="s">
        <v>21</v>
      </c>
      <c r="S158" s="735" t="s">
        <v>22</v>
      </c>
      <c r="T158" s="735" t="s">
        <v>23</v>
      </c>
      <c r="U158" s="735" t="s">
        <v>24</v>
      </c>
      <c r="V158" s="735" t="s">
        <v>25</v>
      </c>
      <c r="W158" s="253"/>
      <c r="X158" s="228"/>
      <c r="Y158" s="227"/>
      <c r="Z158" s="227"/>
      <c r="AA158" s="227"/>
      <c r="AB158" s="227"/>
      <c r="AC158" s="227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</row>
    <row r="159" spans="1:85" ht="12.75" customHeight="1" x14ac:dyDescent="0.2">
      <c r="A159" s="732"/>
      <c r="B159" s="733"/>
      <c r="C159" s="734" t="s">
        <v>26</v>
      </c>
      <c r="D159" s="734"/>
      <c r="E159" s="734"/>
      <c r="F159" s="734"/>
      <c r="G159" s="734"/>
      <c r="H159" s="734"/>
      <c r="I159" s="734"/>
      <c r="J159" s="734"/>
      <c r="K159" s="734"/>
      <c r="L159" s="734"/>
      <c r="M159" s="734"/>
      <c r="N159" s="736" t="s">
        <v>27</v>
      </c>
      <c r="O159" s="736"/>
      <c r="P159" s="735"/>
      <c r="Q159" s="735"/>
      <c r="R159" s="735"/>
      <c r="S159" s="735"/>
      <c r="T159" s="735"/>
      <c r="U159" s="735"/>
      <c r="V159" s="735"/>
    </row>
    <row r="160" spans="1:85" ht="12.75" customHeight="1" x14ac:dyDescent="0.2">
      <c r="A160" s="732"/>
      <c r="B160" s="733"/>
      <c r="C160" s="734" t="s">
        <v>28</v>
      </c>
      <c r="D160" s="734"/>
      <c r="E160" s="734"/>
      <c r="F160" s="734"/>
      <c r="G160" s="734"/>
      <c r="H160" s="734"/>
      <c r="I160" s="734"/>
      <c r="J160" s="734"/>
      <c r="K160" s="734"/>
      <c r="L160" s="734"/>
      <c r="M160" s="736" t="s">
        <v>29</v>
      </c>
      <c r="N160" s="736"/>
      <c r="O160" s="736"/>
      <c r="P160" s="735"/>
      <c r="Q160" s="735"/>
      <c r="R160" s="735"/>
      <c r="S160" s="735"/>
      <c r="T160" s="735"/>
      <c r="U160" s="735"/>
      <c r="V160" s="735"/>
    </row>
    <row r="161" spans="1:85" ht="25.5" customHeight="1" x14ac:dyDescent="0.2">
      <c r="A161" s="732"/>
      <c r="B161" s="733"/>
      <c r="C161" s="734" t="s">
        <v>30</v>
      </c>
      <c r="D161" s="734"/>
      <c r="E161" s="734"/>
      <c r="F161" s="734" t="s">
        <v>31</v>
      </c>
      <c r="G161" s="734"/>
      <c r="H161" s="734"/>
      <c r="I161" s="736" t="s">
        <v>32</v>
      </c>
      <c r="J161" s="736"/>
      <c r="K161" s="736" t="s">
        <v>33</v>
      </c>
      <c r="L161" s="736"/>
      <c r="M161" s="736"/>
      <c r="N161" s="735" t="s">
        <v>34</v>
      </c>
      <c r="O161" s="735" t="s">
        <v>35</v>
      </c>
      <c r="P161" s="735"/>
      <c r="Q161" s="735"/>
      <c r="R161" s="735"/>
      <c r="S161" s="735"/>
      <c r="T161" s="735"/>
      <c r="U161" s="735"/>
      <c r="V161" s="735"/>
    </row>
    <row r="162" spans="1:85" s="242" customFormat="1" ht="101.25" customHeight="1" x14ac:dyDescent="0.2">
      <c r="A162" s="732"/>
      <c r="B162" s="733"/>
      <c r="C162" s="240" t="s">
        <v>36</v>
      </c>
      <c r="D162" s="379" t="s">
        <v>37</v>
      </c>
      <c r="E162" s="240" t="s">
        <v>38</v>
      </c>
      <c r="F162" s="240" t="s">
        <v>39</v>
      </c>
      <c r="G162" s="379" t="s">
        <v>40</v>
      </c>
      <c r="H162" s="240" t="s">
        <v>41</v>
      </c>
      <c r="I162" s="379" t="s">
        <v>42</v>
      </c>
      <c r="J162" s="379" t="s">
        <v>43</v>
      </c>
      <c r="K162" s="379" t="s">
        <v>44</v>
      </c>
      <c r="L162" s="379" t="s">
        <v>45</v>
      </c>
      <c r="M162" s="736"/>
      <c r="N162" s="735"/>
      <c r="O162" s="735"/>
      <c r="P162" s="735"/>
      <c r="Q162" s="735"/>
      <c r="R162" s="735"/>
      <c r="S162" s="735"/>
      <c r="T162" s="735"/>
      <c r="U162" s="735"/>
      <c r="V162" s="735"/>
      <c r="W162" s="253"/>
      <c r="X162" s="228"/>
      <c r="Y162" s="227"/>
      <c r="Z162" s="227"/>
      <c r="AA162" s="227"/>
      <c r="AB162" s="227"/>
      <c r="AC162" s="227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</row>
    <row r="163" spans="1:85" s="246" customFormat="1" x14ac:dyDescent="0.2">
      <c r="A163" s="243" t="s">
        <v>2</v>
      </c>
      <c r="B163" s="243" t="s">
        <v>3</v>
      </c>
      <c r="C163" s="243" t="s">
        <v>4</v>
      </c>
      <c r="D163" s="243" t="s">
        <v>5</v>
      </c>
      <c r="E163" s="243" t="s">
        <v>46</v>
      </c>
      <c r="F163" s="243" t="s">
        <v>47</v>
      </c>
      <c r="G163" s="243" t="s">
        <v>48</v>
      </c>
      <c r="H163" s="243" t="s">
        <v>49</v>
      </c>
      <c r="I163" s="243" t="s">
        <v>50</v>
      </c>
      <c r="J163" s="243" t="s">
        <v>51</v>
      </c>
      <c r="K163" s="243" t="s">
        <v>52</v>
      </c>
      <c r="L163" s="243" t="s">
        <v>53</v>
      </c>
      <c r="M163" s="243" t="s">
        <v>54</v>
      </c>
      <c r="N163" s="243" t="s">
        <v>55</v>
      </c>
      <c r="O163" s="243" t="s">
        <v>56</v>
      </c>
      <c r="P163" s="244" t="s">
        <v>57</v>
      </c>
      <c r="Q163" s="243" t="s">
        <v>58</v>
      </c>
      <c r="R163" s="243" t="s">
        <v>59</v>
      </c>
      <c r="S163" s="243" t="s">
        <v>60</v>
      </c>
      <c r="T163" s="244" t="s">
        <v>61</v>
      </c>
      <c r="U163" s="243" t="s">
        <v>62</v>
      </c>
      <c r="V163" s="243" t="s">
        <v>63</v>
      </c>
      <c r="W163" s="253"/>
      <c r="X163" s="228"/>
      <c r="Y163" s="227"/>
      <c r="Z163" s="227"/>
      <c r="AA163" s="227"/>
      <c r="AB163" s="227"/>
      <c r="AC163" s="227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</row>
    <row r="164" spans="1:85" ht="33.75" x14ac:dyDescent="0.2">
      <c r="A164" s="244" t="s">
        <v>2</v>
      </c>
      <c r="B164" s="247">
        <v>45108</v>
      </c>
      <c r="C164" s="257"/>
      <c r="D164" s="257"/>
      <c r="E164" s="257"/>
      <c r="F164" s="257"/>
      <c r="G164" s="257"/>
      <c r="H164" s="257"/>
      <c r="I164" s="257"/>
      <c r="J164" s="257"/>
      <c r="K164" s="257"/>
      <c r="L164" s="257"/>
      <c r="M164" s="259" t="s">
        <v>2</v>
      </c>
      <c r="N164" s="260"/>
      <c r="O164" s="260"/>
      <c r="P164" s="273" t="s">
        <v>404</v>
      </c>
      <c r="Q164" s="274">
        <f t="shared" ref="Q164" si="10">T164/S164</f>
        <v>0.38533000000000001</v>
      </c>
      <c r="R164" s="257" t="s">
        <v>406</v>
      </c>
      <c r="S164" s="296">
        <v>1</v>
      </c>
      <c r="T164" s="297">
        <v>0.38533000000000001</v>
      </c>
      <c r="U164" s="260" t="s">
        <v>405</v>
      </c>
      <c r="V164" s="259" t="s">
        <v>650</v>
      </c>
    </row>
    <row r="165" spans="1:85" x14ac:dyDescent="0.2">
      <c r="P165" s="224"/>
      <c r="T165" s="224"/>
    </row>
    <row r="167" spans="1:85" x14ac:dyDescent="0.2">
      <c r="V167" s="226" t="s">
        <v>139</v>
      </c>
    </row>
    <row r="168" spans="1:85" ht="21" customHeight="1" x14ac:dyDescent="0.2">
      <c r="U168" s="229"/>
      <c r="V168" s="394" t="s">
        <v>619</v>
      </c>
    </row>
    <row r="170" spans="1:85" s="381" customFormat="1" ht="37.5" customHeight="1" x14ac:dyDescent="0.25">
      <c r="A170" s="714" t="s">
        <v>615</v>
      </c>
      <c r="B170" s="715"/>
      <c r="C170" s="715"/>
      <c r="D170" s="715"/>
      <c r="E170" s="715"/>
      <c r="F170" s="715"/>
      <c r="G170" s="715"/>
      <c r="H170" s="715"/>
      <c r="I170" s="715"/>
      <c r="J170" s="715"/>
      <c r="K170" s="715"/>
      <c r="L170" s="715"/>
      <c r="M170" s="715"/>
      <c r="N170" s="715"/>
      <c r="O170" s="715"/>
      <c r="P170" s="715"/>
      <c r="Q170" s="715"/>
      <c r="R170" s="715"/>
      <c r="S170" s="715"/>
      <c r="T170" s="715"/>
      <c r="U170" s="715"/>
      <c r="V170" s="715"/>
      <c r="W170" s="334"/>
      <c r="X170" s="231"/>
      <c r="Y170" s="230"/>
      <c r="Z170" s="230"/>
      <c r="AA170" s="230"/>
      <c r="AB170" s="230"/>
      <c r="AC170" s="230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2"/>
      <c r="BH170" s="232"/>
      <c r="BI170" s="232"/>
      <c r="BJ170" s="232"/>
      <c r="BK170" s="232"/>
      <c r="BL170" s="232"/>
      <c r="BM170" s="232"/>
      <c r="BN170" s="232"/>
      <c r="BO170" s="232"/>
      <c r="BP170" s="232"/>
      <c r="BQ170" s="232"/>
      <c r="BR170" s="232"/>
      <c r="BS170" s="232"/>
      <c r="BT170" s="232"/>
      <c r="BU170" s="232"/>
      <c r="BV170" s="232"/>
      <c r="BW170" s="232"/>
      <c r="BX170" s="232"/>
      <c r="BY170" s="232"/>
      <c r="BZ170" s="232"/>
      <c r="CA170" s="232"/>
      <c r="CB170" s="232"/>
      <c r="CC170" s="232"/>
      <c r="CD170" s="232"/>
      <c r="CE170" s="232"/>
      <c r="CF170" s="232"/>
      <c r="CG170" s="232"/>
    </row>
    <row r="171" spans="1:85" s="232" customFormat="1" ht="15.75" customHeight="1" x14ac:dyDescent="0.25">
      <c r="M171" s="233" t="s">
        <v>618</v>
      </c>
      <c r="N171" s="717" t="s">
        <v>13</v>
      </c>
      <c r="O171" s="717"/>
      <c r="P171" s="717"/>
      <c r="Q171" s="717"/>
      <c r="R171" s="717"/>
      <c r="S171" s="717"/>
      <c r="T171" s="717"/>
      <c r="V171" s="381"/>
      <c r="W171" s="334"/>
      <c r="X171" s="231"/>
      <c r="Y171" s="230"/>
      <c r="Z171" s="230"/>
      <c r="AA171" s="230"/>
      <c r="AB171" s="230"/>
      <c r="AC171" s="230"/>
    </row>
    <row r="172" spans="1:85" s="234" customFormat="1" ht="15" x14ac:dyDescent="0.2">
      <c r="N172" s="718" t="s">
        <v>11</v>
      </c>
      <c r="O172" s="718"/>
      <c r="P172" s="718"/>
      <c r="Q172" s="718"/>
      <c r="R172" s="718"/>
      <c r="S172" s="718"/>
      <c r="T172" s="718"/>
      <c r="V172" s="235"/>
      <c r="W172" s="335"/>
      <c r="X172" s="237"/>
      <c r="Y172" s="236"/>
      <c r="Z172" s="236"/>
      <c r="AA172" s="236"/>
      <c r="AB172" s="236"/>
      <c r="AC172" s="236"/>
    </row>
    <row r="173" spans="1:85" s="238" customFormat="1" ht="18" customHeight="1" x14ac:dyDescent="0.2">
      <c r="A173" s="719" t="s">
        <v>473</v>
      </c>
      <c r="B173" s="719"/>
      <c r="C173" s="719"/>
      <c r="D173" s="719"/>
      <c r="E173" s="719"/>
      <c r="F173" s="719"/>
      <c r="G173" s="719"/>
      <c r="H173" s="719"/>
      <c r="I173" s="719"/>
      <c r="J173" s="719"/>
      <c r="K173" s="719"/>
      <c r="L173" s="719"/>
      <c r="M173" s="719"/>
      <c r="N173" s="719"/>
      <c r="O173" s="719"/>
      <c r="P173" s="719"/>
      <c r="Q173" s="719"/>
      <c r="R173" s="719"/>
      <c r="S173" s="719"/>
      <c r="T173" s="719"/>
      <c r="U173" s="719"/>
      <c r="V173" s="719"/>
      <c r="W173" s="335"/>
      <c r="X173" s="237"/>
      <c r="Y173" s="236"/>
      <c r="Z173" s="236"/>
      <c r="AA173" s="236"/>
      <c r="AB173" s="236"/>
      <c r="AC173" s="236"/>
    </row>
    <row r="174" spans="1:85" s="239" customFormat="1" ht="12.75" customHeight="1" x14ac:dyDescent="0.2">
      <c r="A174" s="732" t="s">
        <v>1</v>
      </c>
      <c r="B174" s="733" t="s">
        <v>17</v>
      </c>
      <c r="C174" s="734" t="s">
        <v>18</v>
      </c>
      <c r="D174" s="734"/>
      <c r="E174" s="734"/>
      <c r="F174" s="734"/>
      <c r="G174" s="734"/>
      <c r="H174" s="734"/>
      <c r="I174" s="734"/>
      <c r="J174" s="734"/>
      <c r="K174" s="734"/>
      <c r="L174" s="734"/>
      <c r="M174" s="734"/>
      <c r="N174" s="734"/>
      <c r="O174" s="734"/>
      <c r="P174" s="735" t="s">
        <v>19</v>
      </c>
      <c r="Q174" s="735" t="s">
        <v>20</v>
      </c>
      <c r="R174" s="735" t="s">
        <v>21</v>
      </c>
      <c r="S174" s="735" t="s">
        <v>22</v>
      </c>
      <c r="T174" s="735" t="s">
        <v>23</v>
      </c>
      <c r="U174" s="735" t="s">
        <v>24</v>
      </c>
      <c r="V174" s="735" t="s">
        <v>25</v>
      </c>
      <c r="W174" s="253"/>
      <c r="X174" s="228"/>
      <c r="Z174" s="227"/>
      <c r="AA174" s="227"/>
      <c r="AB174" s="227"/>
      <c r="AC174" s="227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4"/>
      <c r="CA174" s="224"/>
      <c r="CB174" s="224"/>
      <c r="CC174" s="224"/>
      <c r="CD174" s="224"/>
      <c r="CE174" s="224"/>
      <c r="CF174" s="224"/>
      <c r="CG174" s="224"/>
    </row>
    <row r="175" spans="1:85" ht="12.75" customHeight="1" x14ac:dyDescent="0.2">
      <c r="A175" s="732"/>
      <c r="B175" s="733"/>
      <c r="C175" s="734" t="s">
        <v>26</v>
      </c>
      <c r="D175" s="734"/>
      <c r="E175" s="734"/>
      <c r="F175" s="734"/>
      <c r="G175" s="734"/>
      <c r="H175" s="734"/>
      <c r="I175" s="734"/>
      <c r="J175" s="734"/>
      <c r="K175" s="734"/>
      <c r="L175" s="734"/>
      <c r="M175" s="734"/>
      <c r="N175" s="736" t="s">
        <v>27</v>
      </c>
      <c r="O175" s="736"/>
      <c r="P175" s="735"/>
      <c r="Q175" s="735"/>
      <c r="R175" s="735"/>
      <c r="S175" s="735"/>
      <c r="T175" s="735"/>
      <c r="U175" s="735"/>
      <c r="V175" s="735"/>
    </row>
    <row r="176" spans="1:85" ht="12.75" customHeight="1" x14ac:dyDescent="0.2">
      <c r="A176" s="732"/>
      <c r="B176" s="733"/>
      <c r="C176" s="734" t="s">
        <v>28</v>
      </c>
      <c r="D176" s="734"/>
      <c r="E176" s="734"/>
      <c r="F176" s="734"/>
      <c r="G176" s="734"/>
      <c r="H176" s="734"/>
      <c r="I176" s="734"/>
      <c r="J176" s="734"/>
      <c r="K176" s="734"/>
      <c r="L176" s="734"/>
      <c r="M176" s="736" t="s">
        <v>29</v>
      </c>
      <c r="N176" s="736"/>
      <c r="O176" s="736"/>
      <c r="P176" s="735"/>
      <c r="Q176" s="735"/>
      <c r="R176" s="735"/>
      <c r="S176" s="735"/>
      <c r="T176" s="735"/>
      <c r="U176" s="735"/>
      <c r="V176" s="735"/>
    </row>
    <row r="177" spans="1:85" ht="25.5" customHeight="1" x14ac:dyDescent="0.2">
      <c r="A177" s="732"/>
      <c r="B177" s="733"/>
      <c r="C177" s="734" t="s">
        <v>30</v>
      </c>
      <c r="D177" s="734"/>
      <c r="E177" s="734"/>
      <c r="F177" s="734" t="s">
        <v>31</v>
      </c>
      <c r="G177" s="734"/>
      <c r="H177" s="734"/>
      <c r="I177" s="736" t="s">
        <v>32</v>
      </c>
      <c r="J177" s="736"/>
      <c r="K177" s="736" t="s">
        <v>33</v>
      </c>
      <c r="L177" s="736"/>
      <c r="M177" s="736"/>
      <c r="N177" s="735" t="s">
        <v>34</v>
      </c>
      <c r="O177" s="735" t="s">
        <v>35</v>
      </c>
      <c r="P177" s="735"/>
      <c r="Q177" s="735"/>
      <c r="R177" s="735"/>
      <c r="S177" s="735"/>
      <c r="T177" s="735"/>
      <c r="U177" s="735"/>
      <c r="V177" s="735"/>
    </row>
    <row r="178" spans="1:85" s="242" customFormat="1" ht="101.25" customHeight="1" x14ac:dyDescent="0.2">
      <c r="A178" s="732"/>
      <c r="B178" s="733"/>
      <c r="C178" s="240" t="s">
        <v>36</v>
      </c>
      <c r="D178" s="379" t="s">
        <v>37</v>
      </c>
      <c r="E178" s="240" t="s">
        <v>38</v>
      </c>
      <c r="F178" s="240" t="s">
        <v>39</v>
      </c>
      <c r="G178" s="379" t="s">
        <v>40</v>
      </c>
      <c r="H178" s="240" t="s">
        <v>41</v>
      </c>
      <c r="I178" s="379" t="s">
        <v>42</v>
      </c>
      <c r="J178" s="379" t="s">
        <v>43</v>
      </c>
      <c r="K178" s="379" t="s">
        <v>44</v>
      </c>
      <c r="L178" s="379" t="s">
        <v>45</v>
      </c>
      <c r="M178" s="736"/>
      <c r="N178" s="735"/>
      <c r="O178" s="735"/>
      <c r="P178" s="735"/>
      <c r="Q178" s="735"/>
      <c r="R178" s="735"/>
      <c r="S178" s="735"/>
      <c r="T178" s="735"/>
      <c r="U178" s="735"/>
      <c r="V178" s="735"/>
      <c r="W178" s="253"/>
      <c r="X178" s="228"/>
      <c r="Z178" s="227"/>
      <c r="AA178" s="227"/>
      <c r="AB178" s="227"/>
      <c r="AC178" s="227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</row>
    <row r="179" spans="1:85" s="246" customFormat="1" x14ac:dyDescent="0.2">
      <c r="A179" s="243" t="s">
        <v>2</v>
      </c>
      <c r="B179" s="243" t="s">
        <v>3</v>
      </c>
      <c r="C179" s="243" t="s">
        <v>4</v>
      </c>
      <c r="D179" s="243" t="s">
        <v>5</v>
      </c>
      <c r="E179" s="243" t="s">
        <v>46</v>
      </c>
      <c r="F179" s="243" t="s">
        <v>47</v>
      </c>
      <c r="G179" s="243" t="s">
        <v>48</v>
      </c>
      <c r="H179" s="243" t="s">
        <v>49</v>
      </c>
      <c r="I179" s="243" t="s">
        <v>50</v>
      </c>
      <c r="J179" s="243" t="s">
        <v>51</v>
      </c>
      <c r="K179" s="243" t="s">
        <v>52</v>
      </c>
      <c r="L179" s="243" t="s">
        <v>53</v>
      </c>
      <c r="M179" s="243" t="s">
        <v>54</v>
      </c>
      <c r="N179" s="243" t="s">
        <v>55</v>
      </c>
      <c r="O179" s="243" t="s">
        <v>56</v>
      </c>
      <c r="P179" s="244" t="s">
        <v>57</v>
      </c>
      <c r="Q179" s="243" t="s">
        <v>58</v>
      </c>
      <c r="R179" s="243" t="s">
        <v>59</v>
      </c>
      <c r="S179" s="243" t="s">
        <v>60</v>
      </c>
      <c r="T179" s="244" t="s">
        <v>61</v>
      </c>
      <c r="U179" s="243" t="s">
        <v>62</v>
      </c>
      <c r="V179" s="243" t="s">
        <v>63</v>
      </c>
      <c r="W179" s="253"/>
      <c r="X179" s="228"/>
      <c r="Z179" s="227"/>
      <c r="AA179" s="227"/>
      <c r="AB179" s="227"/>
      <c r="AC179" s="227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4"/>
      <c r="AY179" s="224"/>
      <c r="AZ179" s="224"/>
      <c r="BA179" s="224"/>
      <c r="BB179" s="224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4"/>
      <c r="CD179" s="224"/>
      <c r="CE179" s="224"/>
      <c r="CF179" s="224"/>
      <c r="CG179" s="224"/>
    </row>
    <row r="180" spans="1:85" s="246" customFormat="1" ht="24" customHeight="1" x14ac:dyDescent="0.2">
      <c r="A180" s="282" t="s">
        <v>2</v>
      </c>
      <c r="B180" s="247">
        <v>45139</v>
      </c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9" t="s">
        <v>2</v>
      </c>
      <c r="N180" s="260"/>
      <c r="O180" s="259"/>
      <c r="P180" s="273" t="s">
        <v>620</v>
      </c>
      <c r="Q180" s="274">
        <f t="shared" ref="Q180:Q186" si="11">T180/S180</f>
        <v>1.6666749999999999</v>
      </c>
      <c r="R180" s="353" t="s">
        <v>621</v>
      </c>
      <c r="S180" s="420">
        <v>4</v>
      </c>
      <c r="T180" s="275">
        <v>6.6666999999999996</v>
      </c>
      <c r="U180" s="263" t="s">
        <v>623</v>
      </c>
      <c r="V180" s="362" t="s">
        <v>622</v>
      </c>
      <c r="W180" s="336"/>
      <c r="X180" s="228"/>
      <c r="Y180" s="227"/>
      <c r="Z180" s="227"/>
      <c r="AA180" s="227"/>
      <c r="AB180" s="227"/>
      <c r="AC180" s="227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24"/>
      <c r="AZ180" s="224"/>
      <c r="BA180" s="224"/>
      <c r="BB180" s="224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4"/>
      <c r="CD180" s="224"/>
      <c r="CE180" s="224"/>
      <c r="CF180" s="224"/>
      <c r="CG180" s="224"/>
    </row>
    <row r="181" spans="1:85" s="254" customFormat="1" ht="24" customHeight="1" x14ac:dyDescent="0.2">
      <c r="A181" s="282" t="s">
        <v>3</v>
      </c>
      <c r="B181" s="247">
        <v>45139</v>
      </c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9" t="s">
        <v>2</v>
      </c>
      <c r="N181" s="260"/>
      <c r="O181" s="259"/>
      <c r="P181" s="309" t="s">
        <v>648</v>
      </c>
      <c r="Q181" s="274">
        <f t="shared" si="11"/>
        <v>0.91</v>
      </c>
      <c r="R181" s="353" t="s">
        <v>621</v>
      </c>
      <c r="S181" s="296">
        <v>2</v>
      </c>
      <c r="T181" s="275">
        <v>1.82</v>
      </c>
      <c r="U181" s="263" t="s">
        <v>418</v>
      </c>
      <c r="V181" s="260" t="s">
        <v>649</v>
      </c>
      <c r="W181" s="253"/>
      <c r="X181" s="223"/>
      <c r="Y181" s="253"/>
      <c r="Z181" s="253"/>
      <c r="AA181" s="253"/>
      <c r="AB181" s="253"/>
      <c r="AC181" s="253"/>
    </row>
    <row r="182" spans="1:85" s="254" customFormat="1" ht="24" customHeight="1" x14ac:dyDescent="0.2">
      <c r="A182" s="282" t="s">
        <v>4</v>
      </c>
      <c r="B182" s="247">
        <v>45139</v>
      </c>
      <c r="C182" s="257"/>
      <c r="D182" s="257"/>
      <c r="E182" s="257"/>
      <c r="F182" s="257"/>
      <c r="G182" s="257"/>
      <c r="H182" s="257"/>
      <c r="I182" s="257"/>
      <c r="J182" s="257"/>
      <c r="K182" s="257"/>
      <c r="L182" s="257"/>
      <c r="M182" s="259" t="s">
        <v>2</v>
      </c>
      <c r="N182" s="260"/>
      <c r="O182" s="259"/>
      <c r="P182" s="309" t="s">
        <v>477</v>
      </c>
      <c r="Q182" s="274">
        <f t="shared" si="11"/>
        <v>6.1750000000000006E-2</v>
      </c>
      <c r="R182" s="353" t="s">
        <v>535</v>
      </c>
      <c r="S182" s="296">
        <v>10</v>
      </c>
      <c r="T182" s="275">
        <v>0.61750000000000005</v>
      </c>
      <c r="U182" s="263"/>
      <c r="V182" s="260"/>
      <c r="W182" s="403" t="s">
        <v>659</v>
      </c>
      <c r="X182" s="223"/>
      <c r="Z182" s="253"/>
      <c r="AA182" s="253"/>
      <c r="AB182" s="253"/>
      <c r="AC182" s="253"/>
    </row>
    <row r="183" spans="1:85" s="254" customFormat="1" ht="24" customHeight="1" x14ac:dyDescent="0.2">
      <c r="A183" s="282" t="s">
        <v>5</v>
      </c>
      <c r="B183" s="247">
        <v>45139</v>
      </c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9" t="s">
        <v>2</v>
      </c>
      <c r="N183" s="260"/>
      <c r="O183" s="259"/>
      <c r="P183" s="309" t="s">
        <v>661</v>
      </c>
      <c r="Q183" s="274">
        <f t="shared" si="11"/>
        <v>8.1550000000000008E-3</v>
      </c>
      <c r="R183" s="257" t="s">
        <v>406</v>
      </c>
      <c r="S183" s="296">
        <v>4</v>
      </c>
      <c r="T183" s="275">
        <v>3.2620000000000003E-2</v>
      </c>
      <c r="U183" s="263"/>
      <c r="V183" s="260"/>
      <c r="W183" s="403" t="s">
        <v>660</v>
      </c>
      <c r="X183" s="223"/>
      <c r="Z183" s="253"/>
      <c r="AA183" s="253"/>
      <c r="AB183" s="253"/>
      <c r="AC183" s="253"/>
    </row>
    <row r="184" spans="1:85" s="254" customFormat="1" ht="24" customHeight="1" x14ac:dyDescent="0.2">
      <c r="A184" s="282" t="s">
        <v>46</v>
      </c>
      <c r="B184" s="247">
        <v>45139</v>
      </c>
      <c r="C184" s="257"/>
      <c r="D184" s="257"/>
      <c r="E184" s="257"/>
      <c r="F184" s="257"/>
      <c r="G184" s="257"/>
      <c r="H184" s="257"/>
      <c r="I184" s="257"/>
      <c r="J184" s="257"/>
      <c r="K184" s="257"/>
      <c r="L184" s="257"/>
      <c r="M184" s="259" t="s">
        <v>2</v>
      </c>
      <c r="N184" s="260"/>
      <c r="O184" s="259"/>
      <c r="P184" s="309" t="s">
        <v>662</v>
      </c>
      <c r="Q184" s="274">
        <f t="shared" si="11"/>
        <v>15.474690000000001</v>
      </c>
      <c r="R184" s="257" t="s">
        <v>406</v>
      </c>
      <c r="S184" s="296">
        <v>1</v>
      </c>
      <c r="T184" s="275">
        <v>15.474690000000001</v>
      </c>
      <c r="U184" s="263"/>
      <c r="V184" s="260"/>
      <c r="W184" s="403" t="s">
        <v>660</v>
      </c>
      <c r="X184" s="223"/>
      <c r="Z184" s="253"/>
      <c r="AA184" s="253"/>
      <c r="AB184" s="253"/>
      <c r="AC184" s="253"/>
    </row>
    <row r="185" spans="1:85" s="254" customFormat="1" ht="24" customHeight="1" x14ac:dyDescent="0.2">
      <c r="A185" s="282" t="s">
        <v>47</v>
      </c>
      <c r="B185" s="247">
        <v>45139</v>
      </c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9" t="s">
        <v>2</v>
      </c>
      <c r="N185" s="260"/>
      <c r="O185" s="259"/>
      <c r="P185" s="309" t="s">
        <v>663</v>
      </c>
      <c r="Q185" s="274">
        <f t="shared" si="11"/>
        <v>0.17266999999999999</v>
      </c>
      <c r="R185" s="257" t="s">
        <v>406</v>
      </c>
      <c r="S185" s="296">
        <v>2</v>
      </c>
      <c r="T185" s="275">
        <v>0.34533999999999998</v>
      </c>
      <c r="U185" s="263"/>
      <c r="V185" s="260"/>
      <c r="W185" s="403" t="s">
        <v>660</v>
      </c>
      <c r="X185" s="223"/>
      <c r="Z185" s="253"/>
      <c r="AA185" s="253"/>
      <c r="AB185" s="253"/>
      <c r="AC185" s="253"/>
    </row>
    <row r="186" spans="1:85" ht="27" customHeight="1" x14ac:dyDescent="0.2">
      <c r="A186" s="282" t="s">
        <v>48</v>
      </c>
      <c r="B186" s="247">
        <v>45139</v>
      </c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9" t="s">
        <v>2</v>
      </c>
      <c r="N186" s="260"/>
      <c r="O186" s="260"/>
      <c r="P186" s="273" t="s">
        <v>404</v>
      </c>
      <c r="Q186" s="274">
        <f t="shared" si="11"/>
        <v>0.38533000000000001</v>
      </c>
      <c r="R186" s="257" t="s">
        <v>406</v>
      </c>
      <c r="S186" s="296">
        <v>1</v>
      </c>
      <c r="T186" s="297">
        <v>0.38533000000000001</v>
      </c>
      <c r="U186" s="260" t="s">
        <v>405</v>
      </c>
      <c r="V186" s="259" t="s">
        <v>650</v>
      </c>
    </row>
    <row r="187" spans="1:85" x14ac:dyDescent="0.2">
      <c r="A187" s="282" t="s">
        <v>49</v>
      </c>
      <c r="B187" s="247">
        <v>45139</v>
      </c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9" t="s">
        <v>2</v>
      </c>
      <c r="N187" s="260"/>
      <c r="O187" s="307"/>
      <c r="P187" s="309" t="s">
        <v>651</v>
      </c>
      <c r="Q187" s="274">
        <f t="shared" ref="Q187:Q188" si="12">T187/S187</f>
        <v>0.74709999999999999</v>
      </c>
      <c r="R187" s="257" t="s">
        <v>406</v>
      </c>
      <c r="S187" s="296">
        <v>1</v>
      </c>
      <c r="T187" s="297">
        <v>0.74709999999999999</v>
      </c>
      <c r="U187" s="260"/>
      <c r="V187" s="259"/>
      <c r="W187" s="403" t="s">
        <v>653</v>
      </c>
    </row>
    <row r="188" spans="1:85" ht="22.5" x14ac:dyDescent="0.2">
      <c r="A188" s="282" t="s">
        <v>50</v>
      </c>
      <c r="B188" s="247">
        <v>45139</v>
      </c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257" t="s">
        <v>2</v>
      </c>
      <c r="N188" s="308"/>
      <c r="O188" s="308"/>
      <c r="P188" s="309" t="s">
        <v>652</v>
      </c>
      <c r="Q188" s="274">
        <f t="shared" si="12"/>
        <v>0.46567999999999998</v>
      </c>
      <c r="R188" s="257" t="s">
        <v>406</v>
      </c>
      <c r="S188" s="296">
        <v>1</v>
      </c>
      <c r="T188" s="297">
        <v>0.46567999999999998</v>
      </c>
      <c r="U188" s="263"/>
      <c r="V188" s="260"/>
      <c r="W188" s="403" t="s">
        <v>653</v>
      </c>
    </row>
    <row r="189" spans="1:85" ht="21" customHeight="1" x14ac:dyDescent="0.2">
      <c r="A189" s="282" t="s">
        <v>51</v>
      </c>
      <c r="B189" s="247">
        <v>45139</v>
      </c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257" t="s">
        <v>2</v>
      </c>
      <c r="N189" s="308"/>
      <c r="O189" s="308"/>
      <c r="P189" s="407" t="s">
        <v>655</v>
      </c>
      <c r="Q189" s="274">
        <f t="shared" ref="Q189:Q193" si="13">T189/S189</f>
        <v>2.0760399999999999</v>
      </c>
      <c r="R189" s="257" t="s">
        <v>406</v>
      </c>
      <c r="S189" s="419">
        <v>2</v>
      </c>
      <c r="T189" s="421">
        <f>2.07604*2</f>
        <v>4.1520799999999998</v>
      </c>
      <c r="U189" s="263"/>
      <c r="V189" s="260"/>
      <c r="W189" s="403" t="s">
        <v>654</v>
      </c>
      <c r="X189" s="403" t="s">
        <v>658</v>
      </c>
    </row>
    <row r="190" spans="1:85" ht="21" customHeight="1" x14ac:dyDescent="0.2">
      <c r="A190" s="282" t="s">
        <v>52</v>
      </c>
      <c r="B190" s="247">
        <v>45139</v>
      </c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257" t="s">
        <v>2</v>
      </c>
      <c r="N190" s="308"/>
      <c r="O190" s="308"/>
      <c r="P190" s="407" t="s">
        <v>651</v>
      </c>
      <c r="Q190" s="274">
        <f t="shared" si="13"/>
        <v>0.74709999999999999</v>
      </c>
      <c r="R190" s="257" t="s">
        <v>406</v>
      </c>
      <c r="S190" s="419">
        <v>2</v>
      </c>
      <c r="T190" s="421">
        <f>0.7471*2</f>
        <v>1.4942</v>
      </c>
      <c r="U190" s="263"/>
      <c r="V190" s="260"/>
      <c r="W190" s="403" t="s">
        <v>654</v>
      </c>
      <c r="X190" s="403" t="s">
        <v>658</v>
      </c>
    </row>
    <row r="191" spans="1:85" ht="21" customHeight="1" x14ac:dyDescent="0.2">
      <c r="A191" s="282" t="s">
        <v>53</v>
      </c>
      <c r="B191" s="247">
        <v>45139</v>
      </c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257" t="s">
        <v>2</v>
      </c>
      <c r="N191" s="308"/>
      <c r="O191" s="308"/>
      <c r="P191" s="407" t="s">
        <v>656</v>
      </c>
      <c r="Q191" s="274">
        <f t="shared" si="13"/>
        <v>1.0014700000000001</v>
      </c>
      <c r="R191" s="257" t="s">
        <v>406</v>
      </c>
      <c r="S191" s="419">
        <v>2</v>
      </c>
      <c r="T191" s="421">
        <f>1.00147*2</f>
        <v>2.0029400000000002</v>
      </c>
      <c r="U191" s="263"/>
      <c r="V191" s="260"/>
      <c r="W191" s="403" t="s">
        <v>654</v>
      </c>
      <c r="X191" s="403" t="s">
        <v>658</v>
      </c>
    </row>
    <row r="192" spans="1:85" ht="21" customHeight="1" x14ac:dyDescent="0.2">
      <c r="A192" s="282" t="s">
        <v>54</v>
      </c>
      <c r="B192" s="247">
        <v>45139</v>
      </c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257" t="s">
        <v>2</v>
      </c>
      <c r="N192" s="308"/>
      <c r="O192" s="308"/>
      <c r="P192" s="407" t="s">
        <v>657</v>
      </c>
      <c r="Q192" s="274">
        <f t="shared" si="13"/>
        <v>1.42709</v>
      </c>
      <c r="R192" s="257" t="s">
        <v>406</v>
      </c>
      <c r="S192" s="419">
        <v>2</v>
      </c>
      <c r="T192" s="421">
        <f>1.42709*2</f>
        <v>2.8541799999999999</v>
      </c>
      <c r="U192" s="263"/>
      <c r="V192" s="260"/>
      <c r="W192" s="403" t="s">
        <v>654</v>
      </c>
      <c r="X192" s="403" t="s">
        <v>658</v>
      </c>
    </row>
    <row r="193" spans="1:85" ht="21" customHeight="1" x14ac:dyDescent="0.2">
      <c r="A193" s="282" t="s">
        <v>55</v>
      </c>
      <c r="B193" s="247">
        <v>45139</v>
      </c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257" t="s">
        <v>2</v>
      </c>
      <c r="N193" s="308"/>
      <c r="O193" s="308"/>
      <c r="P193" s="407" t="s">
        <v>652</v>
      </c>
      <c r="Q193" s="274">
        <f t="shared" si="13"/>
        <v>0.46567999999999998</v>
      </c>
      <c r="R193" s="257" t="s">
        <v>406</v>
      </c>
      <c r="S193" s="419">
        <v>2</v>
      </c>
      <c r="T193" s="421">
        <f>0.46568*2</f>
        <v>0.93135999999999997</v>
      </c>
      <c r="U193" s="263"/>
      <c r="V193" s="260"/>
      <c r="W193" s="403" t="s">
        <v>654</v>
      </c>
      <c r="X193" s="403" t="s">
        <v>658</v>
      </c>
    </row>
    <row r="194" spans="1:85" s="381" customFormat="1" ht="12" customHeight="1" x14ac:dyDescent="0.25">
      <c r="A194" s="224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5"/>
      <c r="Q194" s="224"/>
      <c r="R194" s="224"/>
      <c r="S194" s="224"/>
      <c r="T194" s="225"/>
      <c r="U194" s="224"/>
      <c r="V194" s="258"/>
      <c r="W194" s="334"/>
      <c r="X194" s="231"/>
      <c r="Y194" s="230"/>
      <c r="Z194" s="230"/>
      <c r="AA194" s="230"/>
      <c r="AB194" s="230"/>
      <c r="AC194" s="230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32"/>
      <c r="AT194" s="232"/>
      <c r="AU194" s="232"/>
      <c r="AV194" s="232"/>
      <c r="AW194" s="232"/>
      <c r="AX194" s="232"/>
      <c r="AY194" s="232"/>
      <c r="AZ194" s="232"/>
      <c r="BA194" s="232"/>
      <c r="BB194" s="232"/>
      <c r="BC194" s="232"/>
      <c r="BD194" s="232"/>
      <c r="BE194" s="232"/>
      <c r="BF194" s="232"/>
      <c r="BG194" s="232"/>
      <c r="BH194" s="232"/>
      <c r="BI194" s="232"/>
      <c r="BJ194" s="232"/>
      <c r="BK194" s="232"/>
      <c r="BL194" s="232"/>
      <c r="BM194" s="232"/>
      <c r="BN194" s="232"/>
      <c r="BO194" s="232"/>
      <c r="BP194" s="232"/>
      <c r="BQ194" s="232"/>
      <c r="BR194" s="232"/>
      <c r="BS194" s="232"/>
      <c r="BT194" s="232"/>
      <c r="BU194" s="232"/>
      <c r="BV194" s="232"/>
      <c r="BW194" s="232"/>
      <c r="BX194" s="232"/>
      <c r="BY194" s="232"/>
      <c r="BZ194" s="232"/>
      <c r="CA194" s="232"/>
      <c r="CB194" s="232"/>
      <c r="CC194" s="232"/>
      <c r="CD194" s="232"/>
      <c r="CE194" s="232"/>
      <c r="CF194" s="232"/>
      <c r="CG194" s="232"/>
    </row>
    <row r="195" spans="1:85" s="232" customFormat="1" ht="15.75" customHeight="1" x14ac:dyDescent="0.25">
      <c r="A195" s="224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5"/>
      <c r="Q195" s="224"/>
      <c r="R195" s="224"/>
      <c r="S195" s="224"/>
      <c r="T195" s="225"/>
      <c r="U195" s="224"/>
      <c r="V195" s="226" t="s">
        <v>139</v>
      </c>
      <c r="W195" s="334"/>
      <c r="X195" s="231"/>
      <c r="Y195" s="230"/>
      <c r="Z195" s="230"/>
      <c r="AA195" s="230"/>
      <c r="AB195" s="230"/>
      <c r="AC195" s="230"/>
    </row>
    <row r="196" spans="1:85" s="234" customFormat="1" ht="22.5" customHeight="1" x14ac:dyDescent="0.2">
      <c r="A196" s="224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5"/>
      <c r="Q196" s="224"/>
      <c r="R196" s="224"/>
      <c r="S196" s="224"/>
      <c r="T196" s="225"/>
      <c r="U196" s="229"/>
      <c r="V196" s="394" t="s">
        <v>619</v>
      </c>
      <c r="W196" s="335"/>
      <c r="X196" s="237"/>
      <c r="Y196" s="236"/>
      <c r="Z196" s="236"/>
      <c r="AA196" s="236"/>
      <c r="AB196" s="236"/>
      <c r="AC196" s="236"/>
    </row>
    <row r="197" spans="1:85" s="238" customFormat="1" ht="9.75" customHeight="1" x14ac:dyDescent="0.2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5"/>
      <c r="Q197" s="224"/>
      <c r="R197" s="224"/>
      <c r="S197" s="224"/>
      <c r="T197" s="225"/>
      <c r="U197" s="224"/>
      <c r="V197" s="258"/>
      <c r="W197" s="335"/>
      <c r="X197" s="237"/>
      <c r="Y197" s="236"/>
      <c r="Z197" s="236"/>
      <c r="AA197" s="236"/>
      <c r="AB197" s="236"/>
      <c r="AC197" s="236"/>
    </row>
    <row r="198" spans="1:85" s="239" customFormat="1" ht="30" customHeight="1" x14ac:dyDescent="0.25">
      <c r="A198" s="714" t="s">
        <v>615</v>
      </c>
      <c r="B198" s="715"/>
      <c r="C198" s="715"/>
      <c r="D198" s="715"/>
      <c r="E198" s="715"/>
      <c r="F198" s="715"/>
      <c r="G198" s="715"/>
      <c r="H198" s="715"/>
      <c r="I198" s="715"/>
      <c r="J198" s="715"/>
      <c r="K198" s="715"/>
      <c r="L198" s="715"/>
      <c r="M198" s="715"/>
      <c r="N198" s="715"/>
      <c r="O198" s="715"/>
      <c r="P198" s="715"/>
      <c r="Q198" s="715"/>
      <c r="R198" s="715"/>
      <c r="S198" s="715"/>
      <c r="T198" s="715"/>
      <c r="U198" s="715"/>
      <c r="V198" s="715"/>
      <c r="W198" s="253"/>
      <c r="X198" s="228"/>
      <c r="Y198" s="227"/>
      <c r="Z198" s="227"/>
      <c r="AA198" s="227"/>
      <c r="AB198" s="227"/>
      <c r="AC198" s="227"/>
      <c r="AD198" s="224"/>
      <c r="AE198" s="224"/>
      <c r="AF198" s="224"/>
      <c r="AG198" s="224"/>
      <c r="AH198" s="224"/>
      <c r="AI198" s="224"/>
      <c r="AJ198" s="224"/>
      <c r="AK198" s="224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4"/>
      <c r="AY198" s="224"/>
      <c r="AZ198" s="224"/>
      <c r="BA198" s="224"/>
      <c r="BB198" s="224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4"/>
      <c r="CD198" s="224"/>
      <c r="CE198" s="224"/>
      <c r="CF198" s="224"/>
      <c r="CG198" s="224"/>
    </row>
    <row r="199" spans="1:85" ht="15" customHeight="1" x14ac:dyDescent="0.25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3" t="s">
        <v>618</v>
      </c>
      <c r="N199" s="717" t="s">
        <v>13</v>
      </c>
      <c r="O199" s="717"/>
      <c r="P199" s="717"/>
      <c r="Q199" s="717"/>
      <c r="R199" s="717"/>
      <c r="S199" s="717"/>
      <c r="T199" s="717"/>
      <c r="U199" s="232"/>
      <c r="V199" s="381"/>
    </row>
    <row r="200" spans="1:85" ht="15.75" customHeight="1" x14ac:dyDescent="0.2">
      <c r="A200" s="234"/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718" t="s">
        <v>11</v>
      </c>
      <c r="O200" s="718"/>
      <c r="P200" s="718"/>
      <c r="Q200" s="718"/>
      <c r="R200" s="718"/>
      <c r="S200" s="718"/>
      <c r="T200" s="718"/>
      <c r="U200" s="234"/>
      <c r="V200" s="235"/>
    </row>
    <row r="201" spans="1:85" ht="15" customHeight="1" x14ac:dyDescent="0.2">
      <c r="A201" s="719" t="s">
        <v>474</v>
      </c>
      <c r="B201" s="719"/>
      <c r="C201" s="719"/>
      <c r="D201" s="719"/>
      <c r="E201" s="719"/>
      <c r="F201" s="719"/>
      <c r="G201" s="719"/>
      <c r="H201" s="719"/>
      <c r="I201" s="719"/>
      <c r="J201" s="719"/>
      <c r="K201" s="719"/>
      <c r="L201" s="719"/>
      <c r="M201" s="719"/>
      <c r="N201" s="719"/>
      <c r="O201" s="719"/>
      <c r="P201" s="719"/>
      <c r="Q201" s="719"/>
      <c r="R201" s="719"/>
      <c r="S201" s="719"/>
      <c r="T201" s="719"/>
      <c r="U201" s="719"/>
      <c r="V201" s="719"/>
    </row>
    <row r="202" spans="1:85" s="242" customFormat="1" ht="87" customHeight="1" x14ac:dyDescent="0.2">
      <c r="A202" s="720" t="s">
        <v>1</v>
      </c>
      <c r="B202" s="723" t="s">
        <v>17</v>
      </c>
      <c r="C202" s="726" t="s">
        <v>18</v>
      </c>
      <c r="D202" s="727"/>
      <c r="E202" s="727"/>
      <c r="F202" s="727"/>
      <c r="G202" s="727"/>
      <c r="H202" s="727"/>
      <c r="I202" s="727"/>
      <c r="J202" s="727"/>
      <c r="K202" s="727"/>
      <c r="L202" s="727"/>
      <c r="M202" s="727"/>
      <c r="N202" s="727"/>
      <c r="O202" s="728"/>
      <c r="P202" s="729" t="s">
        <v>19</v>
      </c>
      <c r="Q202" s="729" t="s">
        <v>20</v>
      </c>
      <c r="R202" s="729" t="s">
        <v>21</v>
      </c>
      <c r="S202" s="729" t="s">
        <v>22</v>
      </c>
      <c r="T202" s="729" t="s">
        <v>23</v>
      </c>
      <c r="U202" s="729" t="s">
        <v>24</v>
      </c>
      <c r="V202" s="729" t="s">
        <v>25</v>
      </c>
      <c r="W202" s="253"/>
      <c r="X202" s="228"/>
      <c r="Y202" s="227"/>
      <c r="Z202" s="227"/>
      <c r="AA202" s="227"/>
      <c r="AB202" s="227"/>
      <c r="AC202" s="227"/>
      <c r="AD202" s="224"/>
      <c r="AE202" s="224"/>
      <c r="AF202" s="224"/>
      <c r="AG202" s="224"/>
      <c r="AH202" s="224"/>
      <c r="AI202" s="224"/>
      <c r="AJ202" s="224"/>
      <c r="AK202" s="224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4"/>
      <c r="AY202" s="224"/>
      <c r="AZ202" s="224"/>
      <c r="BA202" s="224"/>
      <c r="BB202" s="224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4"/>
      <c r="CA202" s="224"/>
      <c r="CB202" s="224"/>
      <c r="CC202" s="224"/>
      <c r="CD202" s="224"/>
      <c r="CE202" s="224"/>
      <c r="CF202" s="224"/>
      <c r="CG202" s="224"/>
    </row>
    <row r="203" spans="1:85" s="246" customFormat="1" x14ac:dyDescent="0.2">
      <c r="A203" s="721"/>
      <c r="B203" s="724"/>
      <c r="C203" s="726" t="s">
        <v>26</v>
      </c>
      <c r="D203" s="727"/>
      <c r="E203" s="727"/>
      <c r="F203" s="727"/>
      <c r="G203" s="727"/>
      <c r="H203" s="727"/>
      <c r="I203" s="727"/>
      <c r="J203" s="727"/>
      <c r="K203" s="727"/>
      <c r="L203" s="727"/>
      <c r="M203" s="728"/>
      <c r="N203" s="737" t="s">
        <v>27</v>
      </c>
      <c r="O203" s="738"/>
      <c r="P203" s="730"/>
      <c r="Q203" s="730"/>
      <c r="R203" s="730"/>
      <c r="S203" s="730"/>
      <c r="T203" s="730"/>
      <c r="U203" s="730"/>
      <c r="V203" s="730"/>
      <c r="W203" s="253"/>
      <c r="X203" s="228"/>
      <c r="Y203" s="227"/>
      <c r="Z203" s="227"/>
      <c r="AA203" s="227"/>
      <c r="AB203" s="227"/>
      <c r="AC203" s="227"/>
      <c r="AD203" s="224"/>
      <c r="AE203" s="224"/>
      <c r="AF203" s="224"/>
      <c r="AG203" s="224"/>
      <c r="AH203" s="224"/>
      <c r="AI203" s="224"/>
      <c r="AJ203" s="224"/>
      <c r="AK203" s="224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4"/>
      <c r="AY203" s="224"/>
      <c r="AZ203" s="224"/>
      <c r="BA203" s="224"/>
      <c r="BB203" s="224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224"/>
      <c r="BY203" s="224"/>
      <c r="BZ203" s="224"/>
      <c r="CA203" s="224"/>
      <c r="CB203" s="224"/>
      <c r="CC203" s="224"/>
      <c r="CD203" s="224"/>
      <c r="CE203" s="224"/>
      <c r="CF203" s="224"/>
      <c r="CG203" s="224"/>
    </row>
    <row r="204" spans="1:85" s="246" customFormat="1" x14ac:dyDescent="0.2">
      <c r="A204" s="721"/>
      <c r="B204" s="724"/>
      <c r="C204" s="726" t="s">
        <v>28</v>
      </c>
      <c r="D204" s="727"/>
      <c r="E204" s="727"/>
      <c r="F204" s="727"/>
      <c r="G204" s="727"/>
      <c r="H204" s="727"/>
      <c r="I204" s="727"/>
      <c r="J204" s="727"/>
      <c r="K204" s="727"/>
      <c r="L204" s="728"/>
      <c r="M204" s="741" t="s">
        <v>29</v>
      </c>
      <c r="N204" s="739"/>
      <c r="O204" s="740"/>
      <c r="P204" s="730"/>
      <c r="Q204" s="730"/>
      <c r="R204" s="730"/>
      <c r="S204" s="730"/>
      <c r="T204" s="730"/>
      <c r="U204" s="730"/>
      <c r="V204" s="730"/>
      <c r="W204" s="336"/>
      <c r="X204" s="228"/>
      <c r="Y204" s="227"/>
      <c r="Z204" s="227"/>
      <c r="AA204" s="227"/>
      <c r="AB204" s="227"/>
      <c r="AC204" s="227"/>
      <c r="AD204" s="224"/>
      <c r="AE204" s="224"/>
      <c r="AF204" s="224"/>
      <c r="AG204" s="224"/>
      <c r="AH204" s="224"/>
      <c r="AI204" s="224"/>
      <c r="AJ204" s="224"/>
      <c r="AK204" s="224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4"/>
      <c r="AY204" s="224"/>
      <c r="AZ204" s="224"/>
      <c r="BA204" s="224"/>
      <c r="BB204" s="224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4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4"/>
      <c r="BX204" s="224"/>
      <c r="BY204" s="224"/>
      <c r="BZ204" s="224"/>
      <c r="CA204" s="224"/>
      <c r="CB204" s="224"/>
      <c r="CC204" s="224"/>
      <c r="CD204" s="224"/>
      <c r="CE204" s="224"/>
      <c r="CF204" s="224"/>
      <c r="CG204" s="224"/>
    </row>
    <row r="205" spans="1:85" s="246" customFormat="1" ht="26.25" customHeight="1" x14ac:dyDescent="0.2">
      <c r="A205" s="721"/>
      <c r="B205" s="724"/>
      <c r="C205" s="726" t="s">
        <v>30</v>
      </c>
      <c r="D205" s="727"/>
      <c r="E205" s="728"/>
      <c r="F205" s="726" t="s">
        <v>31</v>
      </c>
      <c r="G205" s="727"/>
      <c r="H205" s="728"/>
      <c r="I205" s="744" t="s">
        <v>32</v>
      </c>
      <c r="J205" s="745"/>
      <c r="K205" s="744" t="s">
        <v>33</v>
      </c>
      <c r="L205" s="745"/>
      <c r="M205" s="742"/>
      <c r="N205" s="729" t="s">
        <v>34</v>
      </c>
      <c r="O205" s="729" t="s">
        <v>35</v>
      </c>
      <c r="P205" s="730"/>
      <c r="Q205" s="730"/>
      <c r="R205" s="730"/>
      <c r="S205" s="730"/>
      <c r="T205" s="730"/>
      <c r="U205" s="730"/>
      <c r="V205" s="730"/>
      <c r="W205" s="716"/>
      <c r="X205" s="716"/>
      <c r="Y205" s="716"/>
      <c r="Z205" s="227"/>
      <c r="AA205" s="227"/>
      <c r="AB205" s="227"/>
      <c r="AC205" s="227"/>
      <c r="AD205" s="224"/>
      <c r="AE205" s="224"/>
      <c r="AF205" s="224"/>
      <c r="AG205" s="224"/>
      <c r="AH205" s="224"/>
      <c r="AI205" s="224"/>
      <c r="AJ205" s="224"/>
      <c r="AK205" s="224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4"/>
      <c r="AY205" s="224"/>
      <c r="AZ205" s="224"/>
      <c r="BA205" s="224"/>
      <c r="BB205" s="224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4"/>
      <c r="BN205" s="224"/>
      <c r="BO205" s="224"/>
      <c r="BP205" s="224"/>
      <c r="BQ205" s="224"/>
      <c r="BR205" s="224"/>
      <c r="BS205" s="224"/>
      <c r="BT205" s="224"/>
      <c r="BU205" s="224"/>
      <c r="BV205" s="224"/>
      <c r="BW205" s="224"/>
      <c r="BX205" s="224"/>
      <c r="BY205" s="224"/>
      <c r="BZ205" s="224"/>
      <c r="CA205" s="224"/>
      <c r="CB205" s="224"/>
      <c r="CC205" s="224"/>
      <c r="CD205" s="224"/>
      <c r="CE205" s="224"/>
      <c r="CF205" s="224"/>
      <c r="CG205" s="224"/>
    </row>
    <row r="206" spans="1:85" ht="19.5" customHeight="1" x14ac:dyDescent="0.2">
      <c r="A206" s="722"/>
      <c r="B206" s="725"/>
      <c r="C206" s="240" t="s">
        <v>36</v>
      </c>
      <c r="D206" s="379" t="s">
        <v>37</v>
      </c>
      <c r="E206" s="240" t="s">
        <v>38</v>
      </c>
      <c r="F206" s="240" t="s">
        <v>39</v>
      </c>
      <c r="G206" s="379" t="s">
        <v>40</v>
      </c>
      <c r="H206" s="240" t="s">
        <v>41</v>
      </c>
      <c r="I206" s="379" t="s">
        <v>42</v>
      </c>
      <c r="J206" s="379" t="s">
        <v>43</v>
      </c>
      <c r="K206" s="379" t="s">
        <v>44</v>
      </c>
      <c r="L206" s="379" t="s">
        <v>45</v>
      </c>
      <c r="M206" s="743"/>
      <c r="N206" s="731"/>
      <c r="O206" s="731"/>
      <c r="P206" s="731"/>
      <c r="Q206" s="731"/>
      <c r="R206" s="731"/>
      <c r="S206" s="731"/>
      <c r="T206" s="731"/>
      <c r="U206" s="731"/>
      <c r="V206" s="731"/>
    </row>
    <row r="207" spans="1:85" s="246" customFormat="1" ht="12.75" customHeight="1" x14ac:dyDescent="0.2">
      <c r="A207" s="292" t="s">
        <v>2</v>
      </c>
      <c r="B207" s="292" t="s">
        <v>3</v>
      </c>
      <c r="C207" s="292" t="s">
        <v>4</v>
      </c>
      <c r="D207" s="292" t="s">
        <v>5</v>
      </c>
      <c r="E207" s="292" t="s">
        <v>46</v>
      </c>
      <c r="F207" s="292" t="s">
        <v>47</v>
      </c>
      <c r="G207" s="292" t="s">
        <v>48</v>
      </c>
      <c r="H207" s="292" t="s">
        <v>49</v>
      </c>
      <c r="I207" s="292" t="s">
        <v>50</v>
      </c>
      <c r="J207" s="292" t="s">
        <v>51</v>
      </c>
      <c r="K207" s="292" t="s">
        <v>52</v>
      </c>
      <c r="L207" s="292" t="s">
        <v>53</v>
      </c>
      <c r="M207" s="292" t="s">
        <v>54</v>
      </c>
      <c r="N207" s="292" t="s">
        <v>55</v>
      </c>
      <c r="O207" s="292" t="s">
        <v>56</v>
      </c>
      <c r="P207" s="276" t="s">
        <v>57</v>
      </c>
      <c r="Q207" s="292" t="s">
        <v>58</v>
      </c>
      <c r="R207" s="292" t="s">
        <v>59</v>
      </c>
      <c r="S207" s="292" t="s">
        <v>60</v>
      </c>
      <c r="T207" s="276" t="s">
        <v>61</v>
      </c>
      <c r="U207" s="292" t="s">
        <v>62</v>
      </c>
      <c r="V207" s="292" t="s">
        <v>63</v>
      </c>
      <c r="W207" s="336"/>
      <c r="X207" s="228"/>
      <c r="Y207" s="227"/>
      <c r="Z207" s="227"/>
      <c r="AA207" s="227"/>
      <c r="AB207" s="227"/>
      <c r="AC207" s="227"/>
      <c r="AD207" s="224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4"/>
      <c r="AY207" s="224"/>
      <c r="AZ207" s="224"/>
      <c r="BA207" s="224"/>
      <c r="BB207" s="224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4"/>
      <c r="CA207" s="224"/>
      <c r="CB207" s="224"/>
      <c r="CC207" s="224"/>
      <c r="CD207" s="224"/>
      <c r="CE207" s="224"/>
      <c r="CF207" s="224"/>
      <c r="CG207" s="224"/>
    </row>
    <row r="208" spans="1:85" s="246" customFormat="1" ht="22.5" customHeight="1" x14ac:dyDescent="0.2">
      <c r="A208" s="282" t="s">
        <v>2</v>
      </c>
      <c r="B208" s="272">
        <v>45170</v>
      </c>
      <c r="C208" s="257"/>
      <c r="D208" s="257"/>
      <c r="E208" s="257"/>
      <c r="F208" s="257"/>
      <c r="G208" s="257"/>
      <c r="H208" s="257"/>
      <c r="I208" s="257"/>
      <c r="J208" s="257"/>
      <c r="K208" s="257"/>
      <c r="L208" s="257"/>
      <c r="M208" s="259" t="s">
        <v>2</v>
      </c>
      <c r="N208" s="260"/>
      <c r="O208" s="259"/>
      <c r="P208" s="273" t="s">
        <v>620</v>
      </c>
      <c r="Q208" s="274">
        <f t="shared" ref="Q208:Q220" si="14">T208/S208</f>
        <v>1.6666749999999999</v>
      </c>
      <c r="R208" s="353" t="s">
        <v>621</v>
      </c>
      <c r="S208" s="420">
        <v>4</v>
      </c>
      <c r="T208" s="275">
        <v>6.6666999999999996</v>
      </c>
      <c r="U208" s="263" t="s">
        <v>623</v>
      </c>
      <c r="V208" s="362" t="s">
        <v>622</v>
      </c>
      <c r="W208" s="746" t="s">
        <v>634</v>
      </c>
      <c r="X208" s="746"/>
      <c r="Y208" s="746"/>
      <c r="Z208" s="746"/>
      <c r="AA208" s="746"/>
      <c r="AB208" s="746"/>
      <c r="AC208" s="746"/>
      <c r="AD208" s="746"/>
      <c r="AE208" s="746"/>
      <c r="AF208" s="746"/>
      <c r="AG208" s="746"/>
      <c r="AH208" s="746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4"/>
      <c r="AY208" s="224"/>
      <c r="AZ208" s="224"/>
      <c r="BA208" s="224"/>
      <c r="BB208" s="224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  <c r="BP208" s="224"/>
      <c r="BQ208" s="224"/>
      <c r="BR208" s="224"/>
      <c r="BS208" s="224"/>
      <c r="BT208" s="224"/>
      <c r="BU208" s="224"/>
      <c r="BV208" s="224"/>
      <c r="BW208" s="224"/>
      <c r="BX208" s="224"/>
      <c r="BY208" s="224"/>
      <c r="BZ208" s="224"/>
      <c r="CA208" s="224"/>
      <c r="CB208" s="224"/>
      <c r="CC208" s="224"/>
      <c r="CD208" s="224"/>
      <c r="CE208" s="224"/>
      <c r="CF208" s="224"/>
      <c r="CG208" s="224"/>
    </row>
    <row r="209" spans="1:85" s="246" customFormat="1" ht="22.5" customHeight="1" x14ac:dyDescent="0.2">
      <c r="A209" s="282" t="s">
        <v>3</v>
      </c>
      <c r="B209" s="272">
        <v>45170</v>
      </c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9" t="s">
        <v>2</v>
      </c>
      <c r="N209" s="260"/>
      <c r="O209" s="259"/>
      <c r="P209" s="309" t="s">
        <v>626</v>
      </c>
      <c r="Q209" s="274">
        <f t="shared" si="14"/>
        <v>0.91</v>
      </c>
      <c r="R209" s="353" t="s">
        <v>621</v>
      </c>
      <c r="S209" s="296">
        <v>2</v>
      </c>
      <c r="T209" s="275">
        <v>1.82</v>
      </c>
      <c r="U209" s="263" t="s">
        <v>418</v>
      </c>
      <c r="V209" s="260" t="s">
        <v>624</v>
      </c>
      <c r="W209" s="746" t="s">
        <v>634</v>
      </c>
      <c r="X209" s="746"/>
      <c r="Y209" s="746"/>
      <c r="Z209" s="746"/>
      <c r="AA209" s="746"/>
      <c r="AB209" s="746"/>
      <c r="AC209" s="746"/>
      <c r="AD209" s="746"/>
      <c r="AE209" s="746"/>
      <c r="AF209" s="746"/>
      <c r="AG209" s="746"/>
      <c r="AH209" s="746"/>
      <c r="AI209" s="224"/>
      <c r="AJ209" s="224"/>
      <c r="AK209" s="224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4"/>
      <c r="AY209" s="224"/>
      <c r="AZ209" s="224"/>
      <c r="BA209" s="224"/>
      <c r="BB209" s="224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4"/>
      <c r="CD209" s="224"/>
      <c r="CE209" s="224"/>
      <c r="CF209" s="224"/>
      <c r="CG209" s="224"/>
    </row>
    <row r="210" spans="1:85" s="246" customFormat="1" ht="22.5" customHeight="1" x14ac:dyDescent="0.2">
      <c r="A210" s="282" t="s">
        <v>4</v>
      </c>
      <c r="B210" s="272">
        <v>45170</v>
      </c>
      <c r="C210" s="257"/>
      <c r="D210" s="257"/>
      <c r="E210" s="257"/>
      <c r="F210" s="257"/>
      <c r="G210" s="257"/>
      <c r="H210" s="257"/>
      <c r="I210" s="257"/>
      <c r="J210" s="257"/>
      <c r="K210" s="257"/>
      <c r="L210" s="257"/>
      <c r="M210" s="259" t="s">
        <v>2</v>
      </c>
      <c r="N210" s="260"/>
      <c r="O210" s="259"/>
      <c r="P210" s="309" t="s">
        <v>625</v>
      </c>
      <c r="Q210" s="274">
        <f t="shared" si="14"/>
        <v>1.365</v>
      </c>
      <c r="R210" s="353" t="s">
        <v>621</v>
      </c>
      <c r="S210" s="296">
        <v>16</v>
      </c>
      <c r="T210" s="275">
        <v>21.84</v>
      </c>
      <c r="U210" s="263" t="s">
        <v>418</v>
      </c>
      <c r="V210" s="260" t="s">
        <v>624</v>
      </c>
      <c r="W210" s="746" t="s">
        <v>634</v>
      </c>
      <c r="X210" s="746"/>
      <c r="Y210" s="746"/>
      <c r="Z210" s="746"/>
      <c r="AA210" s="746"/>
      <c r="AB210" s="746"/>
      <c r="AC210" s="746"/>
      <c r="AD210" s="746"/>
      <c r="AE210" s="746"/>
      <c r="AF210" s="746"/>
      <c r="AG210" s="746"/>
      <c r="AH210" s="746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4"/>
      <c r="CD210" s="224"/>
      <c r="CE210" s="224"/>
      <c r="CF210" s="224"/>
      <c r="CG210" s="224"/>
    </row>
    <row r="211" spans="1:85" s="246" customFormat="1" ht="16.5" customHeight="1" x14ac:dyDescent="0.2">
      <c r="A211" s="282" t="s">
        <v>5</v>
      </c>
      <c r="B211" s="272">
        <v>45170</v>
      </c>
      <c r="C211" s="257"/>
      <c r="D211" s="257"/>
      <c r="E211" s="257"/>
      <c r="F211" s="257"/>
      <c r="G211" s="257"/>
      <c r="H211" s="257"/>
      <c r="I211" s="257"/>
      <c r="J211" s="257"/>
      <c r="K211" s="257"/>
      <c r="L211" s="257"/>
      <c r="M211" s="259" t="s">
        <v>2</v>
      </c>
      <c r="N211" s="260"/>
      <c r="O211" s="260"/>
      <c r="P211" s="273" t="s">
        <v>404</v>
      </c>
      <c r="Q211" s="274">
        <f t="shared" si="14"/>
        <v>0.40451999999999999</v>
      </c>
      <c r="R211" s="257" t="s">
        <v>406</v>
      </c>
      <c r="S211" s="296">
        <v>1</v>
      </c>
      <c r="T211" s="297">
        <v>0.40451999999999999</v>
      </c>
      <c r="U211" s="260" t="s">
        <v>405</v>
      </c>
      <c r="V211" s="259" t="s">
        <v>627</v>
      </c>
      <c r="W211" s="746" t="s">
        <v>634</v>
      </c>
      <c r="X211" s="746"/>
      <c r="Y211" s="746"/>
      <c r="Z211" s="746"/>
      <c r="AA211" s="746"/>
      <c r="AB211" s="746"/>
      <c r="AC211" s="746"/>
      <c r="AD211" s="746"/>
      <c r="AE211" s="746"/>
      <c r="AF211" s="746"/>
      <c r="AG211" s="746"/>
      <c r="AH211" s="746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4"/>
      <c r="CD211" s="224"/>
      <c r="CE211" s="224"/>
      <c r="CF211" s="224"/>
      <c r="CG211" s="224"/>
    </row>
    <row r="212" spans="1:85" s="246" customFormat="1" ht="16.5" customHeight="1" x14ac:dyDescent="0.2">
      <c r="A212" s="282" t="s">
        <v>46</v>
      </c>
      <c r="B212" s="272">
        <v>45170</v>
      </c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9" t="s">
        <v>2</v>
      </c>
      <c r="N212" s="260"/>
      <c r="O212" s="260"/>
      <c r="P212" s="401" t="s">
        <v>628</v>
      </c>
      <c r="Q212" s="274">
        <f t="shared" si="14"/>
        <v>0.47316999999999998</v>
      </c>
      <c r="R212" s="257" t="s">
        <v>406</v>
      </c>
      <c r="S212" s="410">
        <v>1</v>
      </c>
      <c r="T212" s="411">
        <v>0.47316999999999998</v>
      </c>
      <c r="U212" s="260"/>
      <c r="V212" s="259"/>
      <c r="W212" s="746" t="s">
        <v>634</v>
      </c>
      <c r="X212" s="746"/>
      <c r="Y212" s="746"/>
      <c r="Z212" s="746"/>
      <c r="AA212" s="746"/>
      <c r="AB212" s="746"/>
      <c r="AC212" s="746"/>
      <c r="AD212" s="746"/>
      <c r="AE212" s="746"/>
      <c r="AF212" s="746"/>
      <c r="AG212" s="746"/>
      <c r="AH212" s="746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4"/>
      <c r="CD212" s="224"/>
      <c r="CE212" s="224"/>
      <c r="CF212" s="224"/>
      <c r="CG212" s="224"/>
    </row>
    <row r="213" spans="1:85" s="246" customFormat="1" ht="16.5" customHeight="1" x14ac:dyDescent="0.2">
      <c r="A213" s="282" t="s">
        <v>47</v>
      </c>
      <c r="B213" s="272">
        <v>45170</v>
      </c>
      <c r="C213" s="257"/>
      <c r="D213" s="257"/>
      <c r="E213" s="257"/>
      <c r="F213" s="257"/>
      <c r="G213" s="257"/>
      <c r="H213" s="257"/>
      <c r="I213" s="257"/>
      <c r="J213" s="257"/>
      <c r="K213" s="257"/>
      <c r="L213" s="257"/>
      <c r="M213" s="259" t="s">
        <v>2</v>
      </c>
      <c r="N213" s="260"/>
      <c r="O213" s="260"/>
      <c r="P213" s="401" t="s">
        <v>629</v>
      </c>
      <c r="Q213" s="274">
        <f t="shared" si="14"/>
        <v>3.2963846153846156E-2</v>
      </c>
      <c r="R213" s="257" t="s">
        <v>406</v>
      </c>
      <c r="S213" s="410">
        <v>78</v>
      </c>
      <c r="T213" s="411">
        <v>2.57118</v>
      </c>
      <c r="U213" s="260"/>
      <c r="V213" s="259"/>
      <c r="W213" s="746" t="s">
        <v>634</v>
      </c>
      <c r="X213" s="746"/>
      <c r="Y213" s="746"/>
      <c r="Z213" s="746"/>
      <c r="AA213" s="746"/>
      <c r="AB213" s="746"/>
      <c r="AC213" s="746"/>
      <c r="AD213" s="746"/>
      <c r="AE213" s="746"/>
      <c r="AF213" s="746"/>
      <c r="AG213" s="746"/>
      <c r="AH213" s="746"/>
      <c r="AI213" s="224"/>
      <c r="AJ213" s="224"/>
      <c r="AK213" s="224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4"/>
      <c r="CD213" s="224"/>
      <c r="CE213" s="224"/>
      <c r="CF213" s="224"/>
      <c r="CG213" s="224"/>
    </row>
    <row r="214" spans="1:85" s="246" customFormat="1" ht="16.5" customHeight="1" x14ac:dyDescent="0.2">
      <c r="A214" s="282" t="s">
        <v>48</v>
      </c>
      <c r="B214" s="272">
        <v>45170</v>
      </c>
      <c r="C214" s="257"/>
      <c r="D214" s="257"/>
      <c r="E214" s="257"/>
      <c r="F214" s="257"/>
      <c r="G214" s="257"/>
      <c r="H214" s="257"/>
      <c r="I214" s="257"/>
      <c r="J214" s="257"/>
      <c r="K214" s="257"/>
      <c r="L214" s="257"/>
      <c r="M214" s="259" t="s">
        <v>2</v>
      </c>
      <c r="N214" s="260"/>
      <c r="O214" s="260"/>
      <c r="P214" s="401" t="s">
        <v>630</v>
      </c>
      <c r="Q214" s="274">
        <f t="shared" si="14"/>
        <v>2.3614E-2</v>
      </c>
      <c r="R214" s="257" t="s">
        <v>406</v>
      </c>
      <c r="S214" s="410">
        <v>10</v>
      </c>
      <c r="T214" s="411">
        <v>0.23613999999999999</v>
      </c>
      <c r="U214" s="260"/>
      <c r="V214" s="259"/>
      <c r="W214" s="746" t="s">
        <v>634</v>
      </c>
      <c r="X214" s="746"/>
      <c r="Y214" s="746"/>
      <c r="Z214" s="746"/>
      <c r="AA214" s="746"/>
      <c r="AB214" s="746"/>
      <c r="AC214" s="746"/>
      <c r="AD214" s="746"/>
      <c r="AE214" s="746"/>
      <c r="AF214" s="746"/>
      <c r="AG214" s="746"/>
      <c r="AH214" s="746"/>
      <c r="AI214" s="224"/>
      <c r="AJ214" s="224"/>
      <c r="AK214" s="224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4"/>
      <c r="AY214" s="224"/>
      <c r="AZ214" s="224"/>
      <c r="BA214" s="224"/>
      <c r="BB214" s="224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  <c r="BP214" s="224"/>
      <c r="BQ214" s="224"/>
      <c r="BR214" s="224"/>
      <c r="BS214" s="224"/>
      <c r="BT214" s="224"/>
      <c r="BU214" s="224"/>
      <c r="BV214" s="224"/>
      <c r="BW214" s="224"/>
      <c r="BX214" s="224"/>
      <c r="BY214" s="224"/>
      <c r="BZ214" s="224"/>
      <c r="CA214" s="224"/>
      <c r="CB214" s="224"/>
      <c r="CC214" s="224"/>
      <c r="CD214" s="224"/>
      <c r="CE214" s="224"/>
      <c r="CF214" s="224"/>
      <c r="CG214" s="224"/>
    </row>
    <row r="215" spans="1:85" s="246" customFormat="1" ht="16.5" customHeight="1" x14ac:dyDescent="0.2">
      <c r="A215" s="282" t="s">
        <v>49</v>
      </c>
      <c r="B215" s="272">
        <v>45170</v>
      </c>
      <c r="C215" s="257"/>
      <c r="D215" s="257"/>
      <c r="E215" s="257"/>
      <c r="F215" s="257"/>
      <c r="G215" s="257"/>
      <c r="H215" s="257"/>
      <c r="I215" s="257"/>
      <c r="J215" s="257"/>
      <c r="K215" s="257"/>
      <c r="L215" s="257"/>
      <c r="M215" s="259" t="s">
        <v>2</v>
      </c>
      <c r="N215" s="260"/>
      <c r="O215" s="260"/>
      <c r="P215" s="401" t="s">
        <v>553</v>
      </c>
      <c r="Q215" s="274">
        <f t="shared" si="14"/>
        <v>1.6341000000000001E-2</v>
      </c>
      <c r="R215" s="257" t="s">
        <v>406</v>
      </c>
      <c r="S215" s="410">
        <v>10</v>
      </c>
      <c r="T215" s="411">
        <v>0.16341</v>
      </c>
      <c r="U215" s="260"/>
      <c r="V215" s="259"/>
      <c r="W215" s="746" t="s">
        <v>634</v>
      </c>
      <c r="X215" s="746"/>
      <c r="Y215" s="746"/>
      <c r="Z215" s="746"/>
      <c r="AA215" s="746"/>
      <c r="AB215" s="746"/>
      <c r="AC215" s="746"/>
      <c r="AD215" s="746"/>
      <c r="AE215" s="746"/>
      <c r="AF215" s="746"/>
      <c r="AG215" s="746"/>
      <c r="AH215" s="746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4"/>
      <c r="AY215" s="224"/>
      <c r="AZ215" s="224"/>
      <c r="BA215" s="224"/>
      <c r="BB215" s="224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4"/>
      <c r="CA215" s="224"/>
      <c r="CB215" s="224"/>
      <c r="CC215" s="224"/>
      <c r="CD215" s="224"/>
      <c r="CE215" s="224"/>
      <c r="CF215" s="224"/>
      <c r="CG215" s="224"/>
    </row>
    <row r="216" spans="1:85" s="246" customFormat="1" ht="16.5" customHeight="1" x14ac:dyDescent="0.2">
      <c r="A216" s="282" t="s">
        <v>50</v>
      </c>
      <c r="B216" s="272">
        <v>45170</v>
      </c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9" t="s">
        <v>2</v>
      </c>
      <c r="N216" s="260"/>
      <c r="O216" s="260"/>
      <c r="P216" s="401" t="s">
        <v>554</v>
      </c>
      <c r="Q216" s="274">
        <f t="shared" si="14"/>
        <v>2.4739000000000001E-2</v>
      </c>
      <c r="R216" s="257" t="s">
        <v>406</v>
      </c>
      <c r="S216" s="410">
        <v>10</v>
      </c>
      <c r="T216" s="411">
        <v>0.24739</v>
      </c>
      <c r="U216" s="260"/>
      <c r="V216" s="259"/>
      <c r="W216" s="746" t="s">
        <v>634</v>
      </c>
      <c r="X216" s="746"/>
      <c r="Y216" s="746"/>
      <c r="Z216" s="746"/>
      <c r="AA216" s="746"/>
      <c r="AB216" s="746"/>
      <c r="AC216" s="746"/>
      <c r="AD216" s="746"/>
      <c r="AE216" s="746"/>
      <c r="AF216" s="746"/>
      <c r="AG216" s="746"/>
      <c r="AH216" s="746"/>
      <c r="AI216" s="224"/>
      <c r="AJ216" s="224"/>
      <c r="AK216" s="224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4"/>
      <c r="AY216" s="224"/>
      <c r="AZ216" s="224"/>
      <c r="BA216" s="224"/>
      <c r="BB216" s="224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4"/>
      <c r="BN216" s="224"/>
      <c r="BO216" s="224"/>
      <c r="BP216" s="224"/>
      <c r="BQ216" s="224"/>
      <c r="BR216" s="224"/>
      <c r="BS216" s="224"/>
      <c r="BT216" s="224"/>
      <c r="BU216" s="224"/>
      <c r="BV216" s="224"/>
      <c r="BW216" s="224"/>
      <c r="BX216" s="224"/>
      <c r="BY216" s="224"/>
      <c r="BZ216" s="224"/>
      <c r="CA216" s="224"/>
      <c r="CB216" s="224"/>
      <c r="CC216" s="224"/>
      <c r="CD216" s="224"/>
      <c r="CE216" s="224"/>
      <c r="CF216" s="224"/>
      <c r="CG216" s="224"/>
    </row>
    <row r="217" spans="1:85" s="246" customFormat="1" ht="16.5" customHeight="1" x14ac:dyDescent="0.2">
      <c r="A217" s="282" t="s">
        <v>51</v>
      </c>
      <c r="B217" s="272">
        <v>45170</v>
      </c>
      <c r="C217" s="257"/>
      <c r="D217" s="257"/>
      <c r="E217" s="257"/>
      <c r="F217" s="257"/>
      <c r="G217" s="257"/>
      <c r="H217" s="257"/>
      <c r="I217" s="257"/>
      <c r="J217" s="257"/>
      <c r="K217" s="257"/>
      <c r="L217" s="257"/>
      <c r="M217" s="259" t="s">
        <v>2</v>
      </c>
      <c r="N217" s="260"/>
      <c r="O217" s="260"/>
      <c r="P217" s="401" t="s">
        <v>555</v>
      </c>
      <c r="Q217" s="274">
        <f t="shared" si="14"/>
        <v>3.1905000000000003E-2</v>
      </c>
      <c r="R217" s="257" t="s">
        <v>406</v>
      </c>
      <c r="S217" s="410">
        <v>10</v>
      </c>
      <c r="T217" s="411">
        <v>0.31905</v>
      </c>
      <c r="U217" s="260"/>
      <c r="V217" s="259"/>
      <c r="W217" s="403" t="s">
        <v>636</v>
      </c>
      <c r="X217" s="228"/>
      <c r="Y217" s="227"/>
      <c r="Z217" s="227"/>
      <c r="AA217" s="227"/>
      <c r="AB217" s="227"/>
      <c r="AC217" s="227"/>
      <c r="AD217" s="224"/>
      <c r="AE217" s="224"/>
      <c r="AF217" s="224"/>
      <c r="AG217" s="224"/>
      <c r="AH217" s="224"/>
      <c r="AI217" s="224"/>
      <c r="AJ217" s="224"/>
      <c r="AK217" s="224"/>
      <c r="AL217" s="224"/>
      <c r="AM217" s="224"/>
      <c r="AN217" s="224"/>
      <c r="AO217" s="224"/>
      <c r="AP217" s="224"/>
      <c r="AQ217" s="224"/>
      <c r="AR217" s="224"/>
      <c r="AS217" s="224"/>
      <c r="AT217" s="224"/>
      <c r="AU217" s="224"/>
      <c r="AV217" s="224"/>
      <c r="AW217" s="224"/>
      <c r="AX217" s="224"/>
      <c r="AY217" s="224"/>
      <c r="AZ217" s="224"/>
      <c r="BA217" s="224"/>
      <c r="BB217" s="224"/>
      <c r="BC217" s="224"/>
      <c r="BD217" s="224"/>
      <c r="BE217" s="224"/>
      <c r="BF217" s="224"/>
      <c r="BG217" s="224"/>
      <c r="BH217" s="224"/>
      <c r="BI217" s="224"/>
      <c r="BJ217" s="224"/>
      <c r="BK217" s="224"/>
      <c r="BL217" s="224"/>
      <c r="BM217" s="224"/>
      <c r="BN217" s="224"/>
      <c r="BO217" s="224"/>
      <c r="BP217" s="224"/>
      <c r="BQ217" s="224"/>
      <c r="BR217" s="224"/>
      <c r="BS217" s="224"/>
      <c r="BT217" s="224"/>
      <c r="BU217" s="224"/>
      <c r="BV217" s="224"/>
      <c r="BW217" s="224"/>
      <c r="BX217" s="224"/>
      <c r="BY217" s="224"/>
      <c r="BZ217" s="224"/>
      <c r="CA217" s="224"/>
      <c r="CB217" s="224"/>
      <c r="CC217" s="224"/>
      <c r="CD217" s="224"/>
      <c r="CE217" s="224"/>
      <c r="CF217" s="224"/>
      <c r="CG217" s="224"/>
    </row>
    <row r="218" spans="1:85" s="246" customFormat="1" ht="16.5" customHeight="1" x14ac:dyDescent="0.2">
      <c r="A218" s="282" t="s">
        <v>52</v>
      </c>
      <c r="B218" s="272">
        <v>45170</v>
      </c>
      <c r="C218" s="257"/>
      <c r="D218" s="257"/>
      <c r="E218" s="257"/>
      <c r="F218" s="257"/>
      <c r="G218" s="257"/>
      <c r="H218" s="257"/>
      <c r="I218" s="257"/>
      <c r="J218" s="257"/>
      <c r="K218" s="257"/>
      <c r="L218" s="257"/>
      <c r="M218" s="259" t="s">
        <v>2</v>
      </c>
      <c r="N218" s="260"/>
      <c r="O218" s="260"/>
      <c r="P218" s="401" t="s">
        <v>631</v>
      </c>
      <c r="Q218" s="274">
        <f t="shared" si="14"/>
        <v>2.43605E-2</v>
      </c>
      <c r="R218" s="257" t="s">
        <v>406</v>
      </c>
      <c r="S218" s="410">
        <v>20</v>
      </c>
      <c r="T218" s="411">
        <v>0.48720999999999998</v>
      </c>
      <c r="U218" s="260"/>
      <c r="V218" s="259"/>
      <c r="W218" s="403" t="s">
        <v>643</v>
      </c>
      <c r="X218" s="228"/>
      <c r="Y218" s="227"/>
      <c r="Z218" s="227"/>
      <c r="AA218" s="227"/>
      <c r="AB218" s="227"/>
      <c r="AC218" s="227"/>
      <c r="AD218" s="224"/>
      <c r="AE218" s="224"/>
      <c r="AF218" s="224"/>
      <c r="AG218" s="224"/>
      <c r="AH218" s="224"/>
      <c r="AI218" s="224"/>
      <c r="AJ218" s="224"/>
      <c r="AK218" s="224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224"/>
      <c r="AW218" s="224"/>
      <c r="AX218" s="224"/>
      <c r="AY218" s="224"/>
      <c r="AZ218" s="224"/>
      <c r="BA218" s="224"/>
      <c r="BB218" s="224"/>
      <c r="BC218" s="224"/>
      <c r="BD218" s="224"/>
      <c r="BE218" s="224"/>
      <c r="BF218" s="224"/>
      <c r="BG218" s="224"/>
      <c r="BH218" s="224"/>
      <c r="BI218" s="224"/>
      <c r="BJ218" s="224"/>
      <c r="BK218" s="224"/>
      <c r="BL218" s="224"/>
      <c r="BM218" s="224"/>
      <c r="BN218" s="224"/>
      <c r="BO218" s="224"/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4"/>
      <c r="CA218" s="224"/>
      <c r="CB218" s="224"/>
      <c r="CC218" s="224"/>
      <c r="CD218" s="224"/>
      <c r="CE218" s="224"/>
      <c r="CF218" s="224"/>
      <c r="CG218" s="224"/>
    </row>
    <row r="219" spans="1:85" s="246" customFormat="1" ht="16.5" customHeight="1" x14ac:dyDescent="0.2">
      <c r="A219" s="282" t="s">
        <v>53</v>
      </c>
      <c r="B219" s="272">
        <v>45170</v>
      </c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9" t="s">
        <v>2</v>
      </c>
      <c r="N219" s="260"/>
      <c r="O219" s="260"/>
      <c r="P219" s="401" t="s">
        <v>632</v>
      </c>
      <c r="Q219" s="274">
        <f t="shared" si="14"/>
        <v>3.6019000000000002E-2</v>
      </c>
      <c r="R219" s="257" t="s">
        <v>406</v>
      </c>
      <c r="S219" s="410">
        <v>20</v>
      </c>
      <c r="T219" s="411">
        <v>0.72038000000000002</v>
      </c>
      <c r="U219" s="260"/>
      <c r="V219" s="259"/>
      <c r="W219" s="403" t="s">
        <v>643</v>
      </c>
      <c r="X219" s="228"/>
      <c r="Y219" s="227"/>
      <c r="Z219" s="227"/>
      <c r="AA219" s="227"/>
      <c r="AB219" s="227"/>
      <c r="AC219" s="227"/>
      <c r="AD219" s="224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4"/>
      <c r="AY219" s="224"/>
      <c r="AZ219" s="224"/>
      <c r="BA219" s="224"/>
      <c r="BB219" s="224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4"/>
      <c r="CA219" s="224"/>
      <c r="CB219" s="224"/>
      <c r="CC219" s="224"/>
      <c r="CD219" s="224"/>
      <c r="CE219" s="224"/>
      <c r="CF219" s="224"/>
      <c r="CG219" s="224"/>
    </row>
    <row r="220" spans="1:85" s="246" customFormat="1" ht="16.5" customHeight="1" x14ac:dyDescent="0.2">
      <c r="A220" s="282" t="s">
        <v>54</v>
      </c>
      <c r="B220" s="272">
        <v>45170</v>
      </c>
      <c r="C220" s="257"/>
      <c r="D220" s="257"/>
      <c r="E220" s="257"/>
      <c r="F220" s="257"/>
      <c r="G220" s="257"/>
      <c r="H220" s="257"/>
      <c r="I220" s="257"/>
      <c r="J220" s="257"/>
      <c r="K220" s="257"/>
      <c r="L220" s="257"/>
      <c r="M220" s="259" t="s">
        <v>2</v>
      </c>
      <c r="N220" s="260"/>
      <c r="O220" s="260"/>
      <c r="P220" s="401" t="s">
        <v>633</v>
      </c>
      <c r="Q220" s="274">
        <f t="shared" si="14"/>
        <v>0.16439999999999999</v>
      </c>
      <c r="R220" s="257" t="s">
        <v>406</v>
      </c>
      <c r="S220" s="410">
        <v>5</v>
      </c>
      <c r="T220" s="411">
        <v>0.82199999999999995</v>
      </c>
      <c r="U220" s="260"/>
      <c r="V220" s="259"/>
      <c r="W220" s="405" t="s">
        <v>643</v>
      </c>
      <c r="X220" s="228"/>
      <c r="Y220" s="227"/>
      <c r="Z220" s="227"/>
      <c r="AA220" s="227"/>
      <c r="AB220" s="227"/>
      <c r="AC220" s="227"/>
      <c r="AD220" s="224"/>
      <c r="AE220" s="224"/>
      <c r="AF220" s="224"/>
      <c r="AG220" s="224"/>
      <c r="AH220" s="224"/>
      <c r="AI220" s="224"/>
      <c r="AJ220" s="224"/>
      <c r="AK220" s="224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224"/>
      <c r="AW220" s="224"/>
      <c r="AX220" s="224"/>
      <c r="AY220" s="224"/>
      <c r="AZ220" s="224"/>
      <c r="BA220" s="224"/>
      <c r="BB220" s="224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4"/>
      <c r="CA220" s="224"/>
      <c r="CB220" s="224"/>
      <c r="CC220" s="224"/>
      <c r="CD220" s="224"/>
      <c r="CE220" s="224"/>
      <c r="CF220" s="224"/>
      <c r="CG220" s="224"/>
    </row>
    <row r="221" spans="1:85" s="246" customFormat="1" ht="21" customHeight="1" x14ac:dyDescent="0.2">
      <c r="A221" s="282" t="s">
        <v>55</v>
      </c>
      <c r="B221" s="272">
        <v>45170</v>
      </c>
      <c r="C221" s="257"/>
      <c r="D221" s="257"/>
      <c r="E221" s="257"/>
      <c r="F221" s="257"/>
      <c r="G221" s="257"/>
      <c r="H221" s="257"/>
      <c r="I221" s="257"/>
      <c r="J221" s="257"/>
      <c r="K221" s="257"/>
      <c r="L221" s="257"/>
      <c r="M221" s="259" t="s">
        <v>2</v>
      </c>
      <c r="N221" s="260"/>
      <c r="O221" s="260"/>
      <c r="P221" s="273" t="s">
        <v>635</v>
      </c>
      <c r="Q221" s="274">
        <f t="shared" ref="Q221" si="15">T221/S221</f>
        <v>7.2603333333333339E-2</v>
      </c>
      <c r="R221" s="257" t="s">
        <v>406</v>
      </c>
      <c r="S221" s="296">
        <v>6</v>
      </c>
      <c r="T221" s="402">
        <v>0.43562000000000001</v>
      </c>
      <c r="U221" s="260"/>
      <c r="V221" s="259"/>
      <c r="W221" s="405" t="s">
        <v>643</v>
      </c>
      <c r="X221" s="228"/>
      <c r="Y221" s="227"/>
      <c r="Z221" s="227"/>
      <c r="AA221" s="227"/>
      <c r="AB221" s="227"/>
      <c r="AC221" s="227"/>
      <c r="AD221" s="224"/>
      <c r="AE221" s="224"/>
      <c r="AF221" s="224"/>
      <c r="AG221" s="224"/>
      <c r="AH221" s="224"/>
      <c r="AI221" s="224"/>
      <c r="AJ221" s="224"/>
      <c r="AK221" s="224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4"/>
      <c r="AY221" s="224"/>
      <c r="AZ221" s="224"/>
      <c r="BA221" s="224"/>
      <c r="BB221" s="224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4"/>
      <c r="CD221" s="224"/>
      <c r="CE221" s="224"/>
      <c r="CF221" s="224"/>
      <c r="CG221" s="224"/>
    </row>
    <row r="222" spans="1:85" s="246" customFormat="1" ht="16.5" customHeight="1" x14ac:dyDescent="0.2">
      <c r="A222" s="282" t="s">
        <v>56</v>
      </c>
      <c r="B222" s="272">
        <v>45170</v>
      </c>
      <c r="C222" s="257"/>
      <c r="D222" s="257"/>
      <c r="E222" s="257"/>
      <c r="F222" s="257"/>
      <c r="G222" s="257"/>
      <c r="H222" s="257"/>
      <c r="I222" s="257"/>
      <c r="J222" s="257"/>
      <c r="K222" s="257"/>
      <c r="L222" s="257"/>
      <c r="M222" s="259" t="s">
        <v>2</v>
      </c>
      <c r="N222" s="260"/>
      <c r="O222" s="260"/>
      <c r="P222" s="400" t="s">
        <v>637</v>
      </c>
      <c r="Q222" s="274">
        <f t="shared" ref="Q222:Q229" si="16">T222/S222</f>
        <v>8.2628181818181823E-2</v>
      </c>
      <c r="R222" s="257" t="s">
        <v>406</v>
      </c>
      <c r="S222" s="412">
        <v>11</v>
      </c>
      <c r="T222" s="413">
        <v>0.90891</v>
      </c>
      <c r="U222" s="260"/>
      <c r="V222" s="259"/>
      <c r="W222" s="405" t="s">
        <v>643</v>
      </c>
      <c r="X222" s="228"/>
      <c r="Y222" s="227"/>
      <c r="Z222" s="227"/>
      <c r="AA222" s="227"/>
      <c r="AB222" s="227"/>
      <c r="AC222" s="227"/>
      <c r="AD222" s="224"/>
      <c r="AE222" s="224"/>
      <c r="AF222" s="224"/>
      <c r="AG222" s="224"/>
      <c r="AH222" s="224"/>
      <c r="AI222" s="224"/>
      <c r="AJ222" s="224"/>
      <c r="AK222" s="224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224"/>
      <c r="AW222" s="224"/>
      <c r="AX222" s="224"/>
      <c r="AY222" s="224"/>
      <c r="AZ222" s="224"/>
      <c r="BA222" s="224"/>
      <c r="BB222" s="224"/>
      <c r="BC222" s="224"/>
      <c r="BD222" s="224"/>
      <c r="BE222" s="224"/>
      <c r="BF222" s="224"/>
      <c r="BG222" s="224"/>
      <c r="BH222" s="224"/>
      <c r="BI222" s="224"/>
      <c r="BJ222" s="224"/>
      <c r="BK222" s="224"/>
      <c r="BL222" s="224"/>
      <c r="BM222" s="224"/>
      <c r="BN222" s="224"/>
      <c r="BO222" s="224"/>
      <c r="BP222" s="224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4"/>
      <c r="CA222" s="224"/>
      <c r="CB222" s="224"/>
      <c r="CC222" s="224"/>
      <c r="CD222" s="224"/>
      <c r="CE222" s="224"/>
      <c r="CF222" s="224"/>
      <c r="CG222" s="224"/>
    </row>
    <row r="223" spans="1:85" s="246" customFormat="1" ht="16.5" customHeight="1" x14ac:dyDescent="0.2">
      <c r="A223" s="282" t="s">
        <v>57</v>
      </c>
      <c r="B223" s="272">
        <v>45170</v>
      </c>
      <c r="C223" s="257"/>
      <c r="D223" s="257"/>
      <c r="E223" s="257"/>
      <c r="F223" s="257"/>
      <c r="G223" s="257"/>
      <c r="H223" s="257"/>
      <c r="I223" s="257"/>
      <c r="J223" s="257"/>
      <c r="K223" s="257"/>
      <c r="L223" s="257"/>
      <c r="M223" s="259" t="s">
        <v>2</v>
      </c>
      <c r="N223" s="278"/>
      <c r="O223" s="278"/>
      <c r="P223" s="406" t="s">
        <v>638</v>
      </c>
      <c r="Q223" s="280">
        <f t="shared" si="16"/>
        <v>0.53917199999999998</v>
      </c>
      <c r="R223" s="277" t="s">
        <v>406</v>
      </c>
      <c r="S223" s="414">
        <v>5</v>
      </c>
      <c r="T223" s="415">
        <v>2.6958600000000001</v>
      </c>
      <c r="U223" s="278"/>
      <c r="V223" s="303"/>
      <c r="W223" s="405" t="s">
        <v>643</v>
      </c>
      <c r="X223" s="228"/>
      <c r="Y223" s="227"/>
      <c r="Z223" s="227"/>
      <c r="AA223" s="227"/>
      <c r="AB223" s="227"/>
      <c r="AC223" s="227"/>
      <c r="AD223" s="224"/>
      <c r="AE223" s="224"/>
      <c r="AF223" s="224"/>
      <c r="AG223" s="224"/>
      <c r="AH223" s="224"/>
      <c r="AI223" s="224"/>
      <c r="AJ223" s="224"/>
      <c r="AK223" s="224"/>
      <c r="AL223" s="224"/>
      <c r="AM223" s="224"/>
      <c r="AN223" s="224"/>
      <c r="AO223" s="224"/>
      <c r="AP223" s="224"/>
      <c r="AQ223" s="224"/>
      <c r="AR223" s="224"/>
      <c r="AS223" s="224"/>
      <c r="AT223" s="224"/>
      <c r="AU223" s="224"/>
      <c r="AV223" s="224"/>
      <c r="AW223" s="224"/>
      <c r="AX223" s="224"/>
      <c r="AY223" s="224"/>
      <c r="AZ223" s="224"/>
      <c r="BA223" s="224"/>
      <c r="BB223" s="224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4"/>
      <c r="BM223" s="224"/>
      <c r="BN223" s="224"/>
      <c r="BO223" s="224"/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4"/>
      <c r="CA223" s="224"/>
      <c r="CB223" s="224"/>
      <c r="CC223" s="224"/>
      <c r="CD223" s="224"/>
      <c r="CE223" s="224"/>
      <c r="CF223" s="224"/>
      <c r="CG223" s="224"/>
    </row>
    <row r="224" spans="1:85" s="246" customFormat="1" ht="16.5" customHeight="1" x14ac:dyDescent="0.2">
      <c r="A224" s="282" t="s">
        <v>58</v>
      </c>
      <c r="B224" s="272">
        <v>45170</v>
      </c>
      <c r="C224" s="257"/>
      <c r="D224" s="257"/>
      <c r="E224" s="257"/>
      <c r="F224" s="257"/>
      <c r="G224" s="257"/>
      <c r="H224" s="257"/>
      <c r="I224" s="257"/>
      <c r="J224" s="257"/>
      <c r="K224" s="257"/>
      <c r="L224" s="257"/>
      <c r="M224" s="404" t="s">
        <v>2</v>
      </c>
      <c r="N224" s="260"/>
      <c r="O224" s="260"/>
      <c r="P224" s="407" t="s">
        <v>639</v>
      </c>
      <c r="Q224" s="274">
        <f t="shared" si="16"/>
        <v>0.50411636363636358</v>
      </c>
      <c r="R224" s="257" t="s">
        <v>406</v>
      </c>
      <c r="S224" s="416">
        <v>11</v>
      </c>
      <c r="T224" s="417">
        <v>5.54528</v>
      </c>
      <c r="U224" s="260"/>
      <c r="V224" s="259"/>
      <c r="W224" s="405" t="s">
        <v>644</v>
      </c>
      <c r="X224" s="228"/>
      <c r="Y224" s="227"/>
      <c r="Z224" s="227"/>
      <c r="AA224" s="227"/>
      <c r="AB224" s="227"/>
      <c r="AC224" s="227"/>
      <c r="AD224" s="224"/>
      <c r="AE224" s="224"/>
      <c r="AF224" s="224"/>
      <c r="AG224" s="224"/>
      <c r="AH224" s="224"/>
      <c r="AI224" s="224"/>
      <c r="AJ224" s="224"/>
      <c r="AK224" s="224"/>
      <c r="AL224" s="224"/>
      <c r="AM224" s="224"/>
      <c r="AN224" s="224"/>
      <c r="AO224" s="224"/>
      <c r="AP224" s="224"/>
      <c r="AQ224" s="224"/>
      <c r="AR224" s="224"/>
      <c r="AS224" s="224"/>
      <c r="AT224" s="224"/>
      <c r="AU224" s="224"/>
      <c r="AV224" s="224"/>
      <c r="AW224" s="224"/>
      <c r="AX224" s="224"/>
      <c r="AY224" s="224"/>
      <c r="AZ224" s="224"/>
      <c r="BA224" s="224"/>
      <c r="BB224" s="224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4"/>
      <c r="CD224" s="224"/>
      <c r="CE224" s="224"/>
      <c r="CF224" s="224"/>
      <c r="CG224" s="224"/>
    </row>
    <row r="225" spans="1:85" s="246" customFormat="1" ht="16.5" customHeight="1" x14ac:dyDescent="0.2">
      <c r="A225" s="282" t="s">
        <v>59</v>
      </c>
      <c r="B225" s="272">
        <v>45170</v>
      </c>
      <c r="C225" s="257"/>
      <c r="D225" s="257"/>
      <c r="E225" s="257"/>
      <c r="F225" s="257"/>
      <c r="G225" s="353"/>
      <c r="H225" s="257"/>
      <c r="I225" s="257"/>
      <c r="J225" s="257"/>
      <c r="K225" s="257"/>
      <c r="L225" s="257"/>
      <c r="M225" s="259" t="s">
        <v>2</v>
      </c>
      <c r="N225" s="260"/>
      <c r="O225" s="260"/>
      <c r="P225" s="407" t="s">
        <v>640</v>
      </c>
      <c r="Q225" s="274">
        <f t="shared" si="16"/>
        <v>0.51072615384615383</v>
      </c>
      <c r="R225" s="257" t="s">
        <v>406</v>
      </c>
      <c r="S225" s="416">
        <v>13</v>
      </c>
      <c r="T225" s="417">
        <v>6.6394399999999996</v>
      </c>
      <c r="U225" s="260"/>
      <c r="V225" s="259"/>
      <c r="W225" s="405" t="s">
        <v>646</v>
      </c>
      <c r="X225" s="228"/>
      <c r="Y225" s="227"/>
      <c r="Z225" s="227"/>
      <c r="AA225" s="227"/>
      <c r="AB225" s="227"/>
      <c r="AC225" s="227"/>
      <c r="AD225" s="224"/>
      <c r="AE225" s="224"/>
      <c r="AF225" s="224"/>
      <c r="AG225" s="224"/>
      <c r="AH225" s="224"/>
      <c r="AI225" s="224"/>
      <c r="AJ225" s="224"/>
      <c r="AK225" s="224"/>
      <c r="AL225" s="224"/>
      <c r="AM225" s="224"/>
      <c r="AN225" s="224"/>
      <c r="AO225" s="224"/>
      <c r="AP225" s="224"/>
      <c r="AQ225" s="224"/>
      <c r="AR225" s="224"/>
      <c r="AS225" s="224"/>
      <c r="AT225" s="224"/>
      <c r="AU225" s="224"/>
      <c r="AV225" s="224"/>
      <c r="AW225" s="224"/>
      <c r="AX225" s="224"/>
      <c r="AY225" s="224"/>
      <c r="AZ225" s="224"/>
      <c r="BA225" s="224"/>
      <c r="BB225" s="224"/>
      <c r="BC225" s="224"/>
      <c r="BD225" s="224"/>
      <c r="BE225" s="224"/>
      <c r="BF225" s="224"/>
      <c r="BG225" s="224"/>
      <c r="BH225" s="224"/>
      <c r="BI225" s="224"/>
      <c r="BJ225" s="224"/>
      <c r="BK225" s="224"/>
      <c r="BL225" s="224"/>
      <c r="BM225" s="224"/>
      <c r="BN225" s="224"/>
      <c r="BO225" s="224"/>
      <c r="BP225" s="224"/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4"/>
      <c r="CA225" s="224"/>
      <c r="CB225" s="224"/>
      <c r="CC225" s="224"/>
      <c r="CD225" s="224"/>
      <c r="CE225" s="224"/>
      <c r="CF225" s="224"/>
      <c r="CG225" s="224"/>
    </row>
    <row r="226" spans="1:85" ht="16.5" customHeight="1" x14ac:dyDescent="0.2">
      <c r="A226" s="282" t="s">
        <v>60</v>
      </c>
      <c r="B226" s="272">
        <v>45170</v>
      </c>
      <c r="C226" s="257"/>
      <c r="D226" s="257"/>
      <c r="E226" s="257"/>
      <c r="F226" s="257"/>
      <c r="G226" s="353"/>
      <c r="H226" s="257"/>
      <c r="I226" s="257"/>
      <c r="J226" s="257"/>
      <c r="K226" s="257"/>
      <c r="L226" s="257"/>
      <c r="M226" s="259" t="s">
        <v>2</v>
      </c>
      <c r="N226" s="260"/>
      <c r="O226" s="260"/>
      <c r="P226" s="407" t="s">
        <v>641</v>
      </c>
      <c r="Q226" s="274">
        <f t="shared" si="16"/>
        <v>1.054135</v>
      </c>
      <c r="R226" s="257" t="s">
        <v>406</v>
      </c>
      <c r="S226" s="416">
        <v>2</v>
      </c>
      <c r="T226" s="417">
        <v>2.1082700000000001</v>
      </c>
      <c r="U226" s="260"/>
      <c r="V226" s="259"/>
    </row>
    <row r="227" spans="1:85" ht="16.5" customHeight="1" x14ac:dyDescent="0.2">
      <c r="A227" s="282" t="s">
        <v>61</v>
      </c>
      <c r="B227" s="272">
        <v>45170</v>
      </c>
      <c r="C227" s="257"/>
      <c r="D227" s="257"/>
      <c r="E227" s="257"/>
      <c r="F227" s="257"/>
      <c r="G227" s="353"/>
      <c r="H227" s="257"/>
      <c r="I227" s="257"/>
      <c r="J227" s="257"/>
      <c r="K227" s="257"/>
      <c r="L227" s="257"/>
      <c r="M227" s="259" t="s">
        <v>2</v>
      </c>
      <c r="N227" s="260"/>
      <c r="O227" s="260"/>
      <c r="P227" s="407" t="s">
        <v>642</v>
      </c>
      <c r="Q227" s="274">
        <f t="shared" si="16"/>
        <v>3.8543172727272723</v>
      </c>
      <c r="R227" s="257" t="s">
        <v>406</v>
      </c>
      <c r="S227" s="416">
        <v>11</v>
      </c>
      <c r="T227" s="417">
        <v>42.397489999999998</v>
      </c>
      <c r="U227" s="260"/>
      <c r="V227" s="259"/>
    </row>
    <row r="228" spans="1:85" ht="16.5" customHeight="1" x14ac:dyDescent="0.2">
      <c r="A228" s="282" t="s">
        <v>62</v>
      </c>
      <c r="B228" s="272">
        <v>45170</v>
      </c>
      <c r="C228" s="257"/>
      <c r="D228" s="257"/>
      <c r="E228" s="257"/>
      <c r="F228" s="257"/>
      <c r="G228" s="353"/>
      <c r="H228" s="257"/>
      <c r="I228" s="257"/>
      <c r="J228" s="257"/>
      <c r="K228" s="257"/>
      <c r="L228" s="257"/>
      <c r="M228" s="404" t="s">
        <v>2</v>
      </c>
      <c r="N228" s="260"/>
      <c r="O228" s="260"/>
      <c r="P228" s="407" t="s">
        <v>645</v>
      </c>
      <c r="Q228" s="274">
        <f t="shared" si="16"/>
        <v>4.8068333333333338E-2</v>
      </c>
      <c r="R228" s="257" t="s">
        <v>406</v>
      </c>
      <c r="S228" s="416">
        <v>30</v>
      </c>
      <c r="T228" s="418">
        <v>1.4420500000000001</v>
      </c>
      <c r="U228" s="260"/>
      <c r="V228" s="259"/>
    </row>
    <row r="229" spans="1:85" ht="16.5" customHeight="1" x14ac:dyDescent="0.2">
      <c r="A229" s="282" t="s">
        <v>63</v>
      </c>
      <c r="B229" s="272">
        <v>45170</v>
      </c>
      <c r="C229" s="257"/>
      <c r="D229" s="257"/>
      <c r="E229" s="257"/>
      <c r="F229" s="257"/>
      <c r="G229" s="353"/>
      <c r="H229" s="257"/>
      <c r="I229" s="257"/>
      <c r="J229" s="257"/>
      <c r="K229" s="257"/>
      <c r="L229" s="257"/>
      <c r="M229" s="259" t="s">
        <v>2</v>
      </c>
      <c r="N229" s="260"/>
      <c r="O229" s="260"/>
      <c r="P229" s="407" t="s">
        <v>647</v>
      </c>
      <c r="Q229" s="274">
        <f t="shared" si="16"/>
        <v>4.3063499999999998E-2</v>
      </c>
      <c r="R229" s="257" t="s">
        <v>406</v>
      </c>
      <c r="S229" s="416">
        <v>20</v>
      </c>
      <c r="T229" s="417">
        <v>0.86126999999999998</v>
      </c>
      <c r="U229" s="260"/>
      <c r="V229" s="259"/>
    </row>
    <row r="230" spans="1:85" s="381" customFormat="1" ht="18.75" hidden="1" customHeight="1" x14ac:dyDescent="0.25">
      <c r="A230" s="224"/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5"/>
      <c r="U230" s="224"/>
      <c r="V230" s="258"/>
      <c r="W230" s="334"/>
      <c r="X230" s="231"/>
      <c r="Y230" s="230"/>
      <c r="Z230" s="230"/>
      <c r="AA230" s="230"/>
      <c r="AB230" s="230"/>
      <c r="AC230" s="230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  <c r="AP230" s="232"/>
      <c r="AQ230" s="232"/>
      <c r="AR230" s="232"/>
      <c r="AS230" s="232"/>
      <c r="AT230" s="232"/>
      <c r="AU230" s="232"/>
      <c r="AV230" s="232"/>
      <c r="AW230" s="232"/>
      <c r="AX230" s="232"/>
      <c r="AY230" s="232"/>
      <c r="AZ230" s="232"/>
      <c r="BA230" s="232"/>
      <c r="BB230" s="232"/>
      <c r="BC230" s="232"/>
      <c r="BD230" s="232"/>
      <c r="BE230" s="232"/>
      <c r="BF230" s="232"/>
      <c r="BG230" s="232"/>
      <c r="BH230" s="232"/>
      <c r="BI230" s="232"/>
      <c r="BJ230" s="232"/>
      <c r="BK230" s="232"/>
      <c r="BL230" s="232"/>
      <c r="BM230" s="232"/>
      <c r="BN230" s="232"/>
      <c r="BO230" s="232"/>
      <c r="BP230" s="232"/>
      <c r="BQ230" s="232"/>
      <c r="BR230" s="232"/>
      <c r="BS230" s="232"/>
      <c r="BT230" s="232"/>
      <c r="BU230" s="232"/>
      <c r="BV230" s="232"/>
      <c r="BW230" s="232"/>
      <c r="BX230" s="232"/>
      <c r="BY230" s="232"/>
      <c r="BZ230" s="232"/>
      <c r="CA230" s="232"/>
      <c r="CB230" s="232"/>
      <c r="CC230" s="232"/>
      <c r="CD230" s="232"/>
      <c r="CE230" s="232"/>
      <c r="CF230" s="232"/>
      <c r="CG230" s="232"/>
    </row>
    <row r="231" spans="1:85" s="232" customFormat="1" ht="15.75" hidden="1" customHeight="1" x14ac:dyDescent="0.25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5"/>
      <c r="U231" s="224"/>
      <c r="V231" s="226" t="s">
        <v>139</v>
      </c>
      <c r="W231" s="334"/>
      <c r="X231" s="231"/>
      <c r="Y231" s="230"/>
      <c r="Z231" s="230"/>
      <c r="AA231" s="230"/>
      <c r="AB231" s="230"/>
      <c r="AC231" s="230"/>
    </row>
    <row r="232" spans="1:85" s="234" customFormat="1" ht="42.75" hidden="1" customHeight="1" x14ac:dyDescent="0.2">
      <c r="A232" s="224"/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5"/>
      <c r="Q232" s="224"/>
      <c r="R232" s="224"/>
      <c r="S232" s="224"/>
      <c r="T232" s="225"/>
      <c r="U232" s="229"/>
      <c r="V232" s="394" t="s">
        <v>619</v>
      </c>
      <c r="W232" s="335"/>
      <c r="X232" s="237"/>
      <c r="Y232" s="236"/>
      <c r="Z232" s="236"/>
      <c r="AA232" s="236"/>
      <c r="AB232" s="236"/>
      <c r="AC232" s="236"/>
    </row>
    <row r="233" spans="1:85" s="238" customFormat="1" ht="18" hidden="1" customHeight="1" x14ac:dyDescent="0.2">
      <c r="A233" s="224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5"/>
      <c r="Q233" s="224"/>
      <c r="R233" s="224"/>
      <c r="S233" s="224"/>
      <c r="T233" s="225"/>
      <c r="U233" s="224"/>
      <c r="V233" s="258"/>
      <c r="W233" s="335"/>
      <c r="X233" s="237"/>
      <c r="Y233" s="236"/>
      <c r="Z233" s="236"/>
      <c r="AA233" s="236"/>
      <c r="AB233" s="236"/>
      <c r="AC233" s="236"/>
    </row>
    <row r="234" spans="1:85" s="239" customFormat="1" ht="12.75" hidden="1" customHeight="1" x14ac:dyDescent="0.25">
      <c r="A234" s="714" t="s">
        <v>615</v>
      </c>
      <c r="B234" s="715"/>
      <c r="C234" s="715"/>
      <c r="D234" s="715"/>
      <c r="E234" s="715"/>
      <c r="F234" s="715"/>
      <c r="G234" s="715"/>
      <c r="H234" s="715"/>
      <c r="I234" s="715"/>
      <c r="J234" s="715"/>
      <c r="K234" s="715"/>
      <c r="L234" s="715"/>
      <c r="M234" s="715"/>
      <c r="N234" s="715"/>
      <c r="O234" s="715"/>
      <c r="P234" s="715"/>
      <c r="Q234" s="715"/>
      <c r="R234" s="715"/>
      <c r="S234" s="715"/>
      <c r="T234" s="715"/>
      <c r="U234" s="715"/>
      <c r="V234" s="715"/>
      <c r="W234" s="253"/>
      <c r="X234" s="228"/>
      <c r="Y234" s="227"/>
      <c r="Z234" s="227"/>
      <c r="AA234" s="227"/>
      <c r="AB234" s="227"/>
      <c r="AC234" s="227"/>
      <c r="AD234" s="224"/>
      <c r="AE234" s="224"/>
      <c r="AF234" s="224"/>
      <c r="AG234" s="224"/>
      <c r="AH234" s="224"/>
      <c r="AI234" s="224"/>
      <c r="AJ234" s="224"/>
      <c r="AK234" s="224"/>
      <c r="AL234" s="224"/>
      <c r="AM234" s="224"/>
      <c r="AN234" s="224"/>
      <c r="AO234" s="224"/>
      <c r="AP234" s="224"/>
      <c r="AQ234" s="224"/>
      <c r="AR234" s="224"/>
      <c r="AS234" s="224"/>
      <c r="AT234" s="224"/>
      <c r="AU234" s="224"/>
      <c r="AV234" s="224"/>
      <c r="AW234" s="224"/>
      <c r="AX234" s="224"/>
      <c r="AY234" s="224"/>
      <c r="AZ234" s="224"/>
      <c r="BA234" s="224"/>
      <c r="BB234" s="224"/>
      <c r="BC234" s="224"/>
      <c r="BD234" s="224"/>
      <c r="BE234" s="224"/>
      <c r="BF234" s="224"/>
      <c r="BG234" s="224"/>
      <c r="BH234" s="224"/>
      <c r="BI234" s="224"/>
      <c r="BJ234" s="224"/>
      <c r="BK234" s="224"/>
      <c r="BL234" s="224"/>
      <c r="BM234" s="224"/>
      <c r="BN234" s="224"/>
      <c r="BO234" s="224"/>
      <c r="BP234" s="224"/>
      <c r="BQ234" s="224"/>
      <c r="BR234" s="224"/>
      <c r="BS234" s="224"/>
      <c r="BT234" s="224"/>
      <c r="BU234" s="224"/>
      <c r="BV234" s="224"/>
      <c r="BW234" s="224"/>
      <c r="BX234" s="224"/>
      <c r="BY234" s="224"/>
      <c r="BZ234" s="224"/>
      <c r="CA234" s="224"/>
      <c r="CB234" s="224"/>
      <c r="CC234" s="224"/>
      <c r="CD234" s="224"/>
      <c r="CE234" s="224"/>
      <c r="CF234" s="224"/>
      <c r="CG234" s="224"/>
    </row>
    <row r="235" spans="1:85" ht="12.75" hidden="1" customHeight="1" x14ac:dyDescent="0.25">
      <c r="A235" s="232"/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3" t="s">
        <v>618</v>
      </c>
      <c r="N235" s="717" t="s">
        <v>13</v>
      </c>
      <c r="O235" s="717"/>
      <c r="P235" s="717"/>
      <c r="Q235" s="717"/>
      <c r="R235" s="717"/>
      <c r="S235" s="717"/>
      <c r="T235" s="717"/>
      <c r="U235" s="232"/>
      <c r="V235" s="381"/>
    </row>
    <row r="236" spans="1:85" ht="12.75" hidden="1" customHeight="1" x14ac:dyDescent="0.2">
      <c r="A236" s="234"/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718" t="s">
        <v>11</v>
      </c>
      <c r="O236" s="718"/>
      <c r="P236" s="718"/>
      <c r="Q236" s="718"/>
      <c r="R236" s="718"/>
      <c r="S236" s="718"/>
      <c r="T236" s="718"/>
      <c r="U236" s="234"/>
      <c r="V236" s="235"/>
    </row>
    <row r="237" spans="1:85" ht="25.5" hidden="1" customHeight="1" x14ac:dyDescent="0.2">
      <c r="A237" s="719" t="s">
        <v>462</v>
      </c>
      <c r="B237" s="719"/>
      <c r="C237" s="719"/>
      <c r="D237" s="719"/>
      <c r="E237" s="719"/>
      <c r="F237" s="719"/>
      <c r="G237" s="719"/>
      <c r="H237" s="719"/>
      <c r="I237" s="719"/>
      <c r="J237" s="719"/>
      <c r="K237" s="719"/>
      <c r="L237" s="719"/>
      <c r="M237" s="719"/>
      <c r="N237" s="719"/>
      <c r="O237" s="719"/>
      <c r="P237" s="719"/>
      <c r="Q237" s="719"/>
      <c r="R237" s="719"/>
      <c r="S237" s="719"/>
      <c r="T237" s="719"/>
      <c r="U237" s="719"/>
      <c r="V237" s="719"/>
    </row>
    <row r="238" spans="1:85" s="242" customFormat="1" ht="91.5" hidden="1" customHeight="1" x14ac:dyDescent="0.2">
      <c r="A238" s="732" t="s">
        <v>1</v>
      </c>
      <c r="B238" s="733" t="s">
        <v>17</v>
      </c>
      <c r="C238" s="734" t="s">
        <v>18</v>
      </c>
      <c r="D238" s="734"/>
      <c r="E238" s="734"/>
      <c r="F238" s="734"/>
      <c r="G238" s="734"/>
      <c r="H238" s="734"/>
      <c r="I238" s="734"/>
      <c r="J238" s="734"/>
      <c r="K238" s="734"/>
      <c r="L238" s="734"/>
      <c r="M238" s="734"/>
      <c r="N238" s="734"/>
      <c r="O238" s="734"/>
      <c r="P238" s="735" t="s">
        <v>19</v>
      </c>
      <c r="Q238" s="735" t="s">
        <v>20</v>
      </c>
      <c r="R238" s="735" t="s">
        <v>21</v>
      </c>
      <c r="S238" s="735" t="s">
        <v>22</v>
      </c>
      <c r="T238" s="735" t="s">
        <v>23</v>
      </c>
      <c r="U238" s="735" t="s">
        <v>24</v>
      </c>
      <c r="V238" s="735" t="s">
        <v>25</v>
      </c>
      <c r="W238" s="253"/>
      <c r="X238" s="228"/>
      <c r="Y238" s="227"/>
      <c r="Z238" s="227"/>
      <c r="AA238" s="227"/>
      <c r="AB238" s="227"/>
      <c r="AC238" s="227"/>
      <c r="AD238" s="224"/>
      <c r="AE238" s="224"/>
      <c r="AF238" s="224"/>
      <c r="AG238" s="224"/>
      <c r="AH238" s="224"/>
      <c r="AI238" s="224"/>
      <c r="AJ238" s="224"/>
      <c r="AK238" s="224"/>
      <c r="AL238" s="224"/>
      <c r="AM238" s="224"/>
      <c r="AN238" s="224"/>
      <c r="AO238" s="224"/>
      <c r="AP238" s="224"/>
      <c r="AQ238" s="224"/>
      <c r="AR238" s="224"/>
      <c r="AS238" s="224"/>
      <c r="AT238" s="224"/>
      <c r="AU238" s="224"/>
      <c r="AV238" s="224"/>
      <c r="AW238" s="224"/>
      <c r="AX238" s="224"/>
      <c r="AY238" s="224"/>
      <c r="AZ238" s="224"/>
      <c r="BA238" s="224"/>
      <c r="BB238" s="224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4"/>
      <c r="CD238" s="224"/>
      <c r="CE238" s="224"/>
      <c r="CF238" s="224"/>
      <c r="CG238" s="224"/>
    </row>
    <row r="239" spans="1:85" s="246" customFormat="1" hidden="1" x14ac:dyDescent="0.2">
      <c r="A239" s="732"/>
      <c r="B239" s="733"/>
      <c r="C239" s="734" t="s">
        <v>26</v>
      </c>
      <c r="D239" s="734"/>
      <c r="E239" s="734"/>
      <c r="F239" s="734"/>
      <c r="G239" s="734"/>
      <c r="H239" s="734"/>
      <c r="I239" s="734"/>
      <c r="J239" s="734"/>
      <c r="K239" s="734"/>
      <c r="L239" s="734"/>
      <c r="M239" s="734"/>
      <c r="N239" s="736" t="s">
        <v>27</v>
      </c>
      <c r="O239" s="736"/>
      <c r="P239" s="735"/>
      <c r="Q239" s="735"/>
      <c r="R239" s="735"/>
      <c r="S239" s="735"/>
      <c r="T239" s="735"/>
      <c r="U239" s="735"/>
      <c r="V239" s="735"/>
      <c r="W239" s="253"/>
      <c r="X239" s="228"/>
      <c r="Y239" s="227"/>
      <c r="Z239" s="227"/>
      <c r="AA239" s="227"/>
      <c r="AB239" s="227"/>
      <c r="AC239" s="227"/>
      <c r="AD239" s="224"/>
      <c r="AE239" s="224"/>
      <c r="AF239" s="224"/>
      <c r="AG239" s="224"/>
      <c r="AH239" s="224"/>
      <c r="AI239" s="224"/>
      <c r="AJ239" s="224"/>
      <c r="AK239" s="224"/>
      <c r="AL239" s="224"/>
      <c r="AM239" s="224"/>
      <c r="AN239" s="224"/>
      <c r="AO239" s="224"/>
      <c r="AP239" s="224"/>
      <c r="AQ239" s="224"/>
      <c r="AR239" s="224"/>
      <c r="AS239" s="224"/>
      <c r="AT239" s="224"/>
      <c r="AU239" s="224"/>
      <c r="AV239" s="224"/>
      <c r="AW239" s="224"/>
      <c r="AX239" s="224"/>
      <c r="AY239" s="224"/>
      <c r="AZ239" s="224"/>
      <c r="BA239" s="224"/>
      <c r="BB239" s="224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4"/>
      <c r="BX239" s="224"/>
      <c r="BY239" s="224"/>
      <c r="BZ239" s="224"/>
      <c r="CA239" s="224"/>
      <c r="CB239" s="224"/>
      <c r="CC239" s="224"/>
      <c r="CD239" s="224"/>
      <c r="CE239" s="224"/>
      <c r="CF239" s="224"/>
      <c r="CG239" s="224"/>
    </row>
    <row r="240" spans="1:85" s="246" customFormat="1" ht="22.5" hidden="1" customHeight="1" x14ac:dyDescent="0.2">
      <c r="A240" s="732"/>
      <c r="B240" s="733"/>
      <c r="C240" s="734" t="s">
        <v>28</v>
      </c>
      <c r="D240" s="734"/>
      <c r="E240" s="734"/>
      <c r="F240" s="734"/>
      <c r="G240" s="734"/>
      <c r="H240" s="734"/>
      <c r="I240" s="734"/>
      <c r="J240" s="734"/>
      <c r="K240" s="734"/>
      <c r="L240" s="734"/>
      <c r="M240" s="736" t="s">
        <v>29</v>
      </c>
      <c r="N240" s="736"/>
      <c r="O240" s="736"/>
      <c r="P240" s="735"/>
      <c r="Q240" s="735"/>
      <c r="R240" s="735"/>
      <c r="S240" s="735"/>
      <c r="T240" s="735"/>
      <c r="U240" s="735"/>
      <c r="V240" s="735"/>
      <c r="W240" s="336"/>
      <c r="X240" s="228"/>
      <c r="Y240" s="227"/>
      <c r="Z240" s="227"/>
      <c r="AA240" s="227"/>
      <c r="AB240" s="227"/>
      <c r="AC240" s="227"/>
      <c r="AD240" s="224"/>
      <c r="AE240" s="224"/>
      <c r="AF240" s="224"/>
      <c r="AG240" s="224"/>
      <c r="AH240" s="224"/>
      <c r="AI240" s="224"/>
      <c r="AJ240" s="224"/>
      <c r="AK240" s="224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4"/>
      <c r="AY240" s="224"/>
      <c r="AZ240" s="224"/>
      <c r="BA240" s="224"/>
      <c r="BB240" s="224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4"/>
      <c r="CA240" s="224"/>
      <c r="CB240" s="224"/>
      <c r="CC240" s="224"/>
      <c r="CD240" s="224"/>
      <c r="CE240" s="224"/>
      <c r="CF240" s="224"/>
      <c r="CG240" s="224"/>
    </row>
    <row r="241" spans="1:85" s="246" customFormat="1" ht="20.25" hidden="1" customHeight="1" x14ac:dyDescent="0.2">
      <c r="A241" s="732"/>
      <c r="B241" s="733"/>
      <c r="C241" s="734" t="s">
        <v>30</v>
      </c>
      <c r="D241" s="734"/>
      <c r="E241" s="734"/>
      <c r="F241" s="734" t="s">
        <v>31</v>
      </c>
      <c r="G241" s="734"/>
      <c r="H241" s="734"/>
      <c r="I241" s="736" t="s">
        <v>32</v>
      </c>
      <c r="J241" s="736"/>
      <c r="K241" s="736" t="s">
        <v>33</v>
      </c>
      <c r="L241" s="736"/>
      <c r="M241" s="736"/>
      <c r="N241" s="735" t="s">
        <v>34</v>
      </c>
      <c r="O241" s="735" t="s">
        <v>35</v>
      </c>
      <c r="P241" s="735"/>
      <c r="Q241" s="735"/>
      <c r="R241" s="735"/>
      <c r="S241" s="735"/>
      <c r="T241" s="735"/>
      <c r="U241" s="735"/>
      <c r="V241" s="735"/>
      <c r="W241" s="208"/>
      <c r="X241" s="380"/>
      <c r="Y241" s="380"/>
      <c r="Z241" s="227"/>
      <c r="AA241" s="227"/>
      <c r="AB241" s="227"/>
      <c r="AC241" s="227"/>
      <c r="AD241" s="224"/>
      <c r="AE241" s="224"/>
      <c r="AF241" s="224"/>
      <c r="AG241" s="224"/>
      <c r="AH241" s="224"/>
      <c r="AI241" s="224"/>
      <c r="AJ241" s="224"/>
      <c r="AK241" s="224"/>
      <c r="AL241" s="224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4"/>
      <c r="AY241" s="224"/>
      <c r="AZ241" s="224"/>
      <c r="BA241" s="224"/>
      <c r="BB241" s="224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24"/>
      <c r="CA241" s="224"/>
      <c r="CB241" s="224"/>
      <c r="CC241" s="224"/>
      <c r="CD241" s="224"/>
      <c r="CE241" s="224"/>
      <c r="CF241" s="224"/>
      <c r="CG241" s="224"/>
    </row>
    <row r="242" spans="1:85" s="246" customFormat="1" ht="20.25" hidden="1" customHeight="1" x14ac:dyDescent="0.2">
      <c r="A242" s="732"/>
      <c r="B242" s="733"/>
      <c r="C242" s="240" t="s">
        <v>36</v>
      </c>
      <c r="D242" s="379" t="s">
        <v>37</v>
      </c>
      <c r="E242" s="240" t="s">
        <v>38</v>
      </c>
      <c r="F242" s="240" t="s">
        <v>39</v>
      </c>
      <c r="G242" s="379" t="s">
        <v>40</v>
      </c>
      <c r="H242" s="240" t="s">
        <v>41</v>
      </c>
      <c r="I242" s="379" t="s">
        <v>42</v>
      </c>
      <c r="J242" s="379" t="s">
        <v>43</v>
      </c>
      <c r="K242" s="379" t="s">
        <v>44</v>
      </c>
      <c r="L242" s="379" t="s">
        <v>45</v>
      </c>
      <c r="M242" s="736"/>
      <c r="N242" s="735"/>
      <c r="O242" s="735"/>
      <c r="P242" s="735"/>
      <c r="Q242" s="735"/>
      <c r="R242" s="735"/>
      <c r="S242" s="735"/>
      <c r="T242" s="735"/>
      <c r="U242" s="735"/>
      <c r="V242" s="735"/>
      <c r="W242" s="208"/>
      <c r="X242" s="380"/>
      <c r="Y242" s="380"/>
      <c r="Z242" s="227"/>
      <c r="AA242" s="227"/>
      <c r="AB242" s="227"/>
      <c r="AC242" s="227"/>
      <c r="AD242" s="224"/>
      <c r="AE242" s="224"/>
      <c r="AF242" s="224"/>
      <c r="AG242" s="224"/>
      <c r="AH242" s="224"/>
      <c r="AI242" s="224"/>
      <c r="AJ242" s="224"/>
      <c r="AK242" s="224"/>
      <c r="AL242" s="224"/>
      <c r="AM242" s="224"/>
      <c r="AN242" s="224"/>
      <c r="AO242" s="224"/>
      <c r="AP242" s="224"/>
      <c r="AQ242" s="224"/>
      <c r="AR242" s="224"/>
      <c r="AS242" s="224"/>
      <c r="AT242" s="224"/>
      <c r="AU242" s="224"/>
      <c r="AV242" s="224"/>
      <c r="AW242" s="224"/>
      <c r="AX242" s="224"/>
      <c r="AY242" s="224"/>
      <c r="AZ242" s="224"/>
      <c r="BA242" s="224"/>
      <c r="BB242" s="224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224"/>
      <c r="BY242" s="224"/>
      <c r="BZ242" s="224"/>
      <c r="CA242" s="224"/>
      <c r="CB242" s="224"/>
      <c r="CC242" s="224"/>
      <c r="CD242" s="224"/>
      <c r="CE242" s="224"/>
      <c r="CF242" s="224"/>
      <c r="CG242" s="224"/>
    </row>
    <row r="243" spans="1:85" hidden="1" x14ac:dyDescent="0.2">
      <c r="A243" s="243" t="s">
        <v>2</v>
      </c>
      <c r="B243" s="243" t="s">
        <v>3</v>
      </c>
      <c r="C243" s="243" t="s">
        <v>4</v>
      </c>
      <c r="D243" s="243" t="s">
        <v>5</v>
      </c>
      <c r="E243" s="243" t="s">
        <v>46</v>
      </c>
      <c r="F243" s="243" t="s">
        <v>47</v>
      </c>
      <c r="G243" s="243" t="s">
        <v>48</v>
      </c>
      <c r="H243" s="243" t="s">
        <v>49</v>
      </c>
      <c r="I243" s="243" t="s">
        <v>50</v>
      </c>
      <c r="J243" s="243" t="s">
        <v>51</v>
      </c>
      <c r="K243" s="243" t="s">
        <v>52</v>
      </c>
      <c r="L243" s="243" t="s">
        <v>53</v>
      </c>
      <c r="M243" s="243" t="s">
        <v>54</v>
      </c>
      <c r="N243" s="243" t="s">
        <v>55</v>
      </c>
      <c r="O243" s="243" t="s">
        <v>56</v>
      </c>
      <c r="P243" s="244" t="s">
        <v>57</v>
      </c>
      <c r="Q243" s="243" t="s">
        <v>58</v>
      </c>
      <c r="R243" s="243" t="s">
        <v>59</v>
      </c>
      <c r="S243" s="243" t="s">
        <v>60</v>
      </c>
      <c r="T243" s="244" t="s">
        <v>61</v>
      </c>
      <c r="U243" s="243" t="s">
        <v>62</v>
      </c>
      <c r="V243" s="243" t="s">
        <v>63</v>
      </c>
    </row>
    <row r="244" spans="1:85" hidden="1" x14ac:dyDescent="0.2">
      <c r="A244" s="244" t="s">
        <v>2</v>
      </c>
      <c r="B244" s="247">
        <v>45200</v>
      </c>
      <c r="C244" s="257"/>
      <c r="D244" s="257"/>
      <c r="E244" s="257"/>
      <c r="F244" s="257"/>
      <c r="G244" s="257"/>
      <c r="H244" s="257"/>
      <c r="I244" s="257"/>
      <c r="J244" s="257"/>
      <c r="K244" s="257"/>
      <c r="L244" s="257"/>
      <c r="M244" s="259" t="s">
        <v>2</v>
      </c>
      <c r="N244" s="260"/>
      <c r="O244" s="259"/>
      <c r="P244" s="309"/>
      <c r="Q244" s="274"/>
      <c r="R244" s="257"/>
      <c r="S244" s="296"/>
      <c r="T244" s="310"/>
      <c r="U244" s="260"/>
      <c r="V244" s="259"/>
    </row>
    <row r="245" spans="1:85" ht="21" hidden="1" customHeight="1" x14ac:dyDescent="0.2">
      <c r="A245" s="282" t="s">
        <v>4</v>
      </c>
      <c r="B245" s="247">
        <v>45200</v>
      </c>
      <c r="C245" s="257"/>
      <c r="D245" s="257"/>
      <c r="E245" s="257"/>
      <c r="F245" s="257"/>
      <c r="G245" s="257"/>
      <c r="H245" s="257"/>
      <c r="I245" s="257"/>
      <c r="J245" s="257"/>
      <c r="K245" s="257"/>
      <c r="L245" s="257"/>
      <c r="M245" s="259" t="s">
        <v>2</v>
      </c>
      <c r="N245" s="260"/>
      <c r="O245" s="259"/>
      <c r="P245" s="306"/>
      <c r="Q245" s="274"/>
      <c r="R245" s="257"/>
      <c r="S245" s="311"/>
      <c r="T245" s="312"/>
      <c r="U245" s="263"/>
      <c r="V245" s="313"/>
    </row>
    <row r="246" spans="1:85" hidden="1" x14ac:dyDescent="0.2">
      <c r="A246" s="244" t="s">
        <v>5</v>
      </c>
      <c r="B246" s="247">
        <v>45200</v>
      </c>
      <c r="C246" s="257"/>
      <c r="D246" s="257"/>
      <c r="E246" s="257"/>
      <c r="F246" s="257"/>
      <c r="G246" s="257"/>
      <c r="H246" s="257"/>
      <c r="I246" s="257"/>
      <c r="J246" s="257"/>
      <c r="K246" s="257"/>
      <c r="L246" s="257"/>
      <c r="M246" s="259" t="s">
        <v>2</v>
      </c>
      <c r="N246" s="260"/>
      <c r="O246" s="259"/>
      <c r="P246" s="306"/>
      <c r="Q246" s="274"/>
      <c r="R246" s="257"/>
      <c r="S246" s="311"/>
      <c r="T246" s="312"/>
      <c r="U246" s="263"/>
      <c r="V246" s="313"/>
    </row>
    <row r="247" spans="1:85" s="381" customFormat="1" ht="37.5" hidden="1" customHeight="1" x14ac:dyDescent="0.25">
      <c r="A247" s="224"/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5"/>
      <c r="Q247" s="224"/>
      <c r="R247" s="224"/>
      <c r="S247" s="224"/>
      <c r="T247" s="225"/>
      <c r="U247" s="224"/>
      <c r="V247" s="258"/>
      <c r="W247" s="334"/>
      <c r="X247" s="231"/>
      <c r="Y247" s="230"/>
      <c r="Z247" s="230"/>
      <c r="AA247" s="230"/>
      <c r="AB247" s="230"/>
      <c r="AC247" s="230"/>
      <c r="AD247" s="232"/>
      <c r="AE247" s="232"/>
      <c r="AF247" s="232"/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232"/>
      <c r="AR247" s="232"/>
      <c r="AS247" s="232"/>
      <c r="AT247" s="232"/>
      <c r="AU247" s="232"/>
      <c r="AV247" s="232"/>
      <c r="AW247" s="232"/>
      <c r="AX247" s="232"/>
      <c r="AY247" s="232"/>
      <c r="AZ247" s="232"/>
      <c r="BA247" s="232"/>
      <c r="BB247" s="232"/>
      <c r="BC247" s="232"/>
      <c r="BD247" s="232"/>
      <c r="BE247" s="232"/>
      <c r="BF247" s="232"/>
      <c r="BG247" s="232"/>
      <c r="BH247" s="232"/>
      <c r="BI247" s="232"/>
      <c r="BJ247" s="232"/>
      <c r="BK247" s="232"/>
      <c r="BL247" s="232"/>
      <c r="BM247" s="232"/>
      <c r="BN247" s="232"/>
      <c r="BO247" s="232"/>
      <c r="BP247" s="232"/>
      <c r="BQ247" s="232"/>
      <c r="BR247" s="232"/>
      <c r="BS247" s="232"/>
      <c r="BT247" s="232"/>
      <c r="BU247" s="232"/>
      <c r="BV247" s="232"/>
      <c r="BW247" s="232"/>
      <c r="BX247" s="232"/>
      <c r="BY247" s="232"/>
      <c r="BZ247" s="232"/>
      <c r="CA247" s="232"/>
      <c r="CB247" s="232"/>
      <c r="CC247" s="232"/>
      <c r="CD247" s="232"/>
      <c r="CE247" s="232"/>
      <c r="CF247" s="232"/>
      <c r="CG247" s="232"/>
    </row>
    <row r="248" spans="1:85" s="232" customFormat="1" ht="15.75" hidden="1" customHeight="1" x14ac:dyDescent="0.25">
      <c r="A248" s="224"/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5"/>
      <c r="Q248" s="224"/>
      <c r="R248" s="224"/>
      <c r="S248" s="224"/>
      <c r="T248" s="225"/>
      <c r="U248" s="224"/>
      <c r="V248" s="226" t="s">
        <v>139</v>
      </c>
      <c r="W248" s="334"/>
      <c r="X248" s="231"/>
      <c r="Y248" s="230"/>
      <c r="Z248" s="230"/>
      <c r="AA248" s="230"/>
      <c r="AB248" s="230"/>
      <c r="AC248" s="230"/>
    </row>
    <row r="249" spans="1:85" s="234" customFormat="1" ht="45" hidden="1" x14ac:dyDescent="0.2">
      <c r="A249" s="224"/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5"/>
      <c r="Q249" s="224"/>
      <c r="R249" s="224"/>
      <c r="S249" s="224"/>
      <c r="T249" s="225"/>
      <c r="U249" s="229"/>
      <c r="V249" s="394" t="s">
        <v>619</v>
      </c>
      <c r="W249" s="335"/>
      <c r="X249" s="237"/>
      <c r="Y249" s="236"/>
      <c r="Z249" s="236"/>
      <c r="AA249" s="236"/>
      <c r="AB249" s="236"/>
      <c r="AC249" s="236"/>
    </row>
    <row r="250" spans="1:85" s="238" customFormat="1" ht="18" hidden="1" customHeight="1" x14ac:dyDescent="0.2">
      <c r="A250" s="224"/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5"/>
      <c r="Q250" s="224"/>
      <c r="R250" s="224"/>
      <c r="S250" s="224"/>
      <c r="T250" s="225"/>
      <c r="U250" s="224"/>
      <c r="V250" s="258"/>
      <c r="W250" s="335"/>
      <c r="X250" s="237"/>
      <c r="Y250" s="236"/>
      <c r="Z250" s="236"/>
      <c r="AA250" s="236"/>
      <c r="AB250" s="236"/>
      <c r="AC250" s="236"/>
    </row>
    <row r="251" spans="1:85" s="239" customFormat="1" ht="12.75" hidden="1" customHeight="1" x14ac:dyDescent="0.25">
      <c r="A251" s="714" t="s">
        <v>615</v>
      </c>
      <c r="B251" s="715"/>
      <c r="C251" s="715"/>
      <c r="D251" s="715"/>
      <c r="E251" s="715"/>
      <c r="F251" s="715"/>
      <c r="G251" s="715"/>
      <c r="H251" s="715"/>
      <c r="I251" s="715"/>
      <c r="J251" s="715"/>
      <c r="K251" s="715"/>
      <c r="L251" s="715"/>
      <c r="M251" s="715"/>
      <c r="N251" s="715"/>
      <c r="O251" s="715"/>
      <c r="P251" s="715"/>
      <c r="Q251" s="715"/>
      <c r="R251" s="715"/>
      <c r="S251" s="715"/>
      <c r="T251" s="715"/>
      <c r="U251" s="715"/>
      <c r="V251" s="715"/>
      <c r="W251" s="253"/>
      <c r="X251" s="228"/>
      <c r="Y251" s="227"/>
      <c r="Z251" s="227"/>
      <c r="AA251" s="227"/>
      <c r="AB251" s="227"/>
      <c r="AC251" s="227"/>
      <c r="AD251" s="224"/>
      <c r="AE251" s="224"/>
      <c r="AF251" s="224"/>
      <c r="AG251" s="224"/>
      <c r="AH251" s="224"/>
      <c r="AI251" s="224"/>
      <c r="AJ251" s="224"/>
      <c r="AK251" s="224"/>
      <c r="AL251" s="224"/>
      <c r="AM251" s="224"/>
      <c r="AN251" s="224"/>
      <c r="AO251" s="224"/>
      <c r="AP251" s="224"/>
      <c r="AQ251" s="224"/>
      <c r="AR251" s="224"/>
      <c r="AS251" s="224"/>
      <c r="AT251" s="224"/>
      <c r="AU251" s="224"/>
      <c r="AV251" s="224"/>
      <c r="AW251" s="224"/>
      <c r="AX251" s="224"/>
      <c r="AY251" s="224"/>
      <c r="AZ251" s="224"/>
      <c r="BA251" s="224"/>
      <c r="BB251" s="224"/>
      <c r="BC251" s="224"/>
      <c r="BD251" s="224"/>
      <c r="BE251" s="224"/>
      <c r="BF251" s="224"/>
      <c r="BG251" s="224"/>
      <c r="BH251" s="224"/>
      <c r="BI251" s="224"/>
      <c r="BJ251" s="224"/>
      <c r="BK251" s="224"/>
      <c r="BL251" s="224"/>
      <c r="BM251" s="224"/>
      <c r="BN251" s="224"/>
      <c r="BO251" s="224"/>
      <c r="BP251" s="224"/>
      <c r="BQ251" s="224"/>
      <c r="BR251" s="224"/>
      <c r="BS251" s="224"/>
      <c r="BT251" s="224"/>
      <c r="BU251" s="224"/>
      <c r="BV251" s="224"/>
      <c r="BW251" s="224"/>
      <c r="BX251" s="224"/>
      <c r="BY251" s="224"/>
      <c r="BZ251" s="224"/>
      <c r="CA251" s="224"/>
      <c r="CB251" s="224"/>
      <c r="CC251" s="224"/>
      <c r="CD251" s="224"/>
      <c r="CE251" s="224"/>
      <c r="CF251" s="224"/>
      <c r="CG251" s="224"/>
    </row>
    <row r="252" spans="1:85" ht="12.75" hidden="1" customHeight="1" x14ac:dyDescent="0.25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3" t="s">
        <v>618</v>
      </c>
      <c r="N252" s="717" t="s">
        <v>13</v>
      </c>
      <c r="O252" s="717"/>
      <c r="P252" s="717"/>
      <c r="Q252" s="717"/>
      <c r="R252" s="717"/>
      <c r="S252" s="717"/>
      <c r="T252" s="717"/>
      <c r="U252" s="232"/>
      <c r="V252" s="381"/>
    </row>
    <row r="253" spans="1:85" ht="12.75" hidden="1" customHeight="1" x14ac:dyDescent="0.2">
      <c r="A253" s="234"/>
      <c r="B253" s="234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234"/>
      <c r="N253" s="718" t="s">
        <v>11</v>
      </c>
      <c r="O253" s="718"/>
      <c r="P253" s="718"/>
      <c r="Q253" s="718"/>
      <c r="R253" s="718"/>
      <c r="S253" s="718"/>
      <c r="T253" s="718"/>
      <c r="U253" s="234"/>
      <c r="V253" s="235"/>
    </row>
    <row r="254" spans="1:85" ht="25.5" hidden="1" customHeight="1" x14ac:dyDescent="0.2">
      <c r="A254" s="719" t="s">
        <v>463</v>
      </c>
      <c r="B254" s="719"/>
      <c r="C254" s="719"/>
      <c r="D254" s="719"/>
      <c r="E254" s="719"/>
      <c r="F254" s="719"/>
      <c r="G254" s="719"/>
      <c r="H254" s="719"/>
      <c r="I254" s="719"/>
      <c r="J254" s="719"/>
      <c r="K254" s="719"/>
      <c r="L254" s="719"/>
      <c r="M254" s="719"/>
      <c r="N254" s="719"/>
      <c r="O254" s="719"/>
      <c r="P254" s="719"/>
      <c r="Q254" s="719"/>
      <c r="R254" s="719"/>
      <c r="S254" s="719"/>
      <c r="T254" s="719"/>
      <c r="U254" s="719"/>
      <c r="V254" s="719"/>
    </row>
    <row r="255" spans="1:85" s="242" customFormat="1" ht="91.5" hidden="1" customHeight="1" x14ac:dyDescent="0.2">
      <c r="A255" s="732" t="s">
        <v>1</v>
      </c>
      <c r="B255" s="733" t="s">
        <v>17</v>
      </c>
      <c r="C255" s="734" t="s">
        <v>18</v>
      </c>
      <c r="D255" s="734"/>
      <c r="E255" s="734"/>
      <c r="F255" s="734"/>
      <c r="G255" s="734"/>
      <c r="H255" s="734"/>
      <c r="I255" s="734"/>
      <c r="J255" s="734"/>
      <c r="K255" s="734"/>
      <c r="L255" s="734"/>
      <c r="M255" s="734"/>
      <c r="N255" s="734"/>
      <c r="O255" s="734"/>
      <c r="P255" s="735" t="s">
        <v>19</v>
      </c>
      <c r="Q255" s="735" t="s">
        <v>20</v>
      </c>
      <c r="R255" s="735" t="s">
        <v>21</v>
      </c>
      <c r="S255" s="735" t="s">
        <v>22</v>
      </c>
      <c r="T255" s="735" t="s">
        <v>23</v>
      </c>
      <c r="U255" s="735" t="s">
        <v>24</v>
      </c>
      <c r="V255" s="735" t="s">
        <v>25</v>
      </c>
      <c r="W255" s="253"/>
      <c r="X255" s="228"/>
      <c r="Y255" s="227"/>
      <c r="Z255" s="227"/>
      <c r="AA255" s="227"/>
      <c r="AB255" s="227"/>
      <c r="AC255" s="227"/>
      <c r="AD255" s="224"/>
      <c r="AE255" s="224"/>
      <c r="AF255" s="224"/>
      <c r="AG255" s="224"/>
      <c r="AH255" s="224"/>
      <c r="AI255" s="224"/>
      <c r="AJ255" s="224"/>
      <c r="AK255" s="224"/>
      <c r="AL255" s="224"/>
      <c r="AM255" s="224"/>
      <c r="AN255" s="224"/>
      <c r="AO255" s="224"/>
      <c r="AP255" s="224"/>
      <c r="AQ255" s="224"/>
      <c r="AR255" s="224"/>
      <c r="AS255" s="224"/>
      <c r="AT255" s="224"/>
      <c r="AU255" s="224"/>
      <c r="AV255" s="224"/>
      <c r="AW255" s="224"/>
      <c r="AX255" s="224"/>
      <c r="AY255" s="224"/>
      <c r="AZ255" s="224"/>
      <c r="BA255" s="224"/>
      <c r="BB255" s="224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224"/>
      <c r="BY255" s="224"/>
      <c r="BZ255" s="224"/>
      <c r="CA255" s="224"/>
      <c r="CB255" s="224"/>
      <c r="CC255" s="224"/>
      <c r="CD255" s="224"/>
      <c r="CE255" s="224"/>
      <c r="CF255" s="224"/>
      <c r="CG255" s="224"/>
    </row>
    <row r="256" spans="1:85" s="246" customFormat="1" hidden="1" x14ac:dyDescent="0.2">
      <c r="A256" s="732"/>
      <c r="B256" s="733"/>
      <c r="C256" s="734" t="s">
        <v>26</v>
      </c>
      <c r="D256" s="734"/>
      <c r="E256" s="734"/>
      <c r="F256" s="734"/>
      <c r="G256" s="734"/>
      <c r="H256" s="734"/>
      <c r="I256" s="734"/>
      <c r="J256" s="734"/>
      <c r="K256" s="734"/>
      <c r="L256" s="734"/>
      <c r="M256" s="734"/>
      <c r="N256" s="736" t="s">
        <v>27</v>
      </c>
      <c r="O256" s="736"/>
      <c r="P256" s="735"/>
      <c r="Q256" s="735"/>
      <c r="R256" s="735"/>
      <c r="S256" s="735"/>
      <c r="T256" s="735"/>
      <c r="U256" s="735"/>
      <c r="V256" s="735"/>
      <c r="W256" s="253"/>
      <c r="X256" s="228"/>
      <c r="Y256" s="227"/>
      <c r="Z256" s="227"/>
      <c r="AA256" s="227"/>
      <c r="AB256" s="227"/>
      <c r="AC256" s="227"/>
      <c r="AD256" s="224"/>
      <c r="AE256" s="224"/>
      <c r="AF256" s="224"/>
      <c r="AG256" s="224"/>
      <c r="AH256" s="224"/>
      <c r="AI256" s="224"/>
      <c r="AJ256" s="224"/>
      <c r="AK256" s="224"/>
      <c r="AL256" s="224"/>
      <c r="AM256" s="224"/>
      <c r="AN256" s="224"/>
      <c r="AO256" s="224"/>
      <c r="AP256" s="224"/>
      <c r="AQ256" s="224"/>
      <c r="AR256" s="224"/>
      <c r="AS256" s="224"/>
      <c r="AT256" s="224"/>
      <c r="AU256" s="224"/>
      <c r="AV256" s="224"/>
      <c r="AW256" s="224"/>
      <c r="AX256" s="224"/>
      <c r="AY256" s="224"/>
      <c r="AZ256" s="224"/>
      <c r="BA256" s="224"/>
      <c r="BB256" s="224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  <c r="BP256" s="224"/>
      <c r="BQ256" s="224"/>
      <c r="BR256" s="224"/>
      <c r="BS256" s="224"/>
      <c r="BT256" s="224"/>
      <c r="BU256" s="224"/>
      <c r="BV256" s="224"/>
      <c r="BW256" s="224"/>
      <c r="BX256" s="224"/>
      <c r="BY256" s="224"/>
      <c r="BZ256" s="224"/>
      <c r="CA256" s="224"/>
      <c r="CB256" s="224"/>
      <c r="CC256" s="224"/>
      <c r="CD256" s="224"/>
      <c r="CE256" s="224"/>
      <c r="CF256" s="224"/>
      <c r="CG256" s="224"/>
    </row>
    <row r="257" spans="1:85" s="246" customFormat="1" ht="22.5" hidden="1" customHeight="1" x14ac:dyDescent="0.2">
      <c r="A257" s="732"/>
      <c r="B257" s="733"/>
      <c r="C257" s="734" t="s">
        <v>28</v>
      </c>
      <c r="D257" s="734"/>
      <c r="E257" s="734"/>
      <c r="F257" s="734"/>
      <c r="G257" s="734"/>
      <c r="H257" s="734"/>
      <c r="I257" s="734"/>
      <c r="J257" s="734"/>
      <c r="K257" s="734"/>
      <c r="L257" s="734"/>
      <c r="M257" s="736" t="s">
        <v>29</v>
      </c>
      <c r="N257" s="736"/>
      <c r="O257" s="736"/>
      <c r="P257" s="735"/>
      <c r="Q257" s="735"/>
      <c r="R257" s="735"/>
      <c r="S257" s="735"/>
      <c r="T257" s="735"/>
      <c r="U257" s="735"/>
      <c r="V257" s="735"/>
      <c r="W257" s="339"/>
      <c r="X257" s="319"/>
      <c r="Y257" s="320"/>
      <c r="Z257" s="320"/>
      <c r="AA257" s="320"/>
      <c r="AB257" s="320"/>
      <c r="AC257" s="227"/>
      <c r="AD257" s="224"/>
      <c r="AE257" s="224"/>
      <c r="AF257" s="224"/>
      <c r="AG257" s="224"/>
      <c r="AH257" s="224"/>
      <c r="AI257" s="224"/>
      <c r="AJ257" s="224"/>
      <c r="AK257" s="224"/>
      <c r="AL257" s="224"/>
      <c r="AM257" s="224"/>
      <c r="AN257" s="224"/>
      <c r="AO257" s="224"/>
      <c r="AP257" s="224"/>
      <c r="AQ257" s="224"/>
      <c r="AR257" s="224"/>
      <c r="AS257" s="224"/>
      <c r="AT257" s="224"/>
      <c r="AU257" s="224"/>
      <c r="AV257" s="224"/>
      <c r="AW257" s="224"/>
      <c r="AX257" s="224"/>
      <c r="AY257" s="224"/>
      <c r="AZ257" s="224"/>
      <c r="BA257" s="224"/>
      <c r="BB257" s="224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224"/>
      <c r="BY257" s="224"/>
      <c r="BZ257" s="224"/>
      <c r="CA257" s="224"/>
      <c r="CB257" s="224"/>
      <c r="CC257" s="224"/>
      <c r="CD257" s="224"/>
      <c r="CE257" s="224"/>
      <c r="CF257" s="224"/>
      <c r="CG257" s="224"/>
    </row>
    <row r="258" spans="1:85" s="246" customFormat="1" ht="22.5" hidden="1" customHeight="1" x14ac:dyDescent="0.2">
      <c r="A258" s="732"/>
      <c r="B258" s="733"/>
      <c r="C258" s="734" t="s">
        <v>30</v>
      </c>
      <c r="D258" s="734"/>
      <c r="E258" s="734"/>
      <c r="F258" s="734" t="s">
        <v>31</v>
      </c>
      <c r="G258" s="734"/>
      <c r="H258" s="734"/>
      <c r="I258" s="736" t="s">
        <v>32</v>
      </c>
      <c r="J258" s="736"/>
      <c r="K258" s="736" t="s">
        <v>33</v>
      </c>
      <c r="L258" s="736"/>
      <c r="M258" s="736"/>
      <c r="N258" s="735" t="s">
        <v>34</v>
      </c>
      <c r="O258" s="735" t="s">
        <v>35</v>
      </c>
      <c r="P258" s="735"/>
      <c r="Q258" s="735"/>
      <c r="R258" s="735"/>
      <c r="S258" s="735"/>
      <c r="T258" s="735"/>
      <c r="U258" s="735"/>
      <c r="V258" s="735"/>
      <c r="W258" s="339"/>
      <c r="X258" s="319"/>
      <c r="Y258" s="320"/>
      <c r="Z258" s="320"/>
      <c r="AA258" s="320"/>
      <c r="AB258" s="320"/>
      <c r="AC258" s="227"/>
      <c r="AD258" s="224"/>
      <c r="AE258" s="224"/>
      <c r="AF258" s="224"/>
      <c r="AG258" s="224"/>
      <c r="AH258" s="224"/>
      <c r="AI258" s="224"/>
      <c r="AJ258" s="224"/>
      <c r="AK258" s="224"/>
      <c r="AL258" s="224"/>
      <c r="AM258" s="224"/>
      <c r="AN258" s="224"/>
      <c r="AO258" s="224"/>
      <c r="AP258" s="224"/>
      <c r="AQ258" s="224"/>
      <c r="AR258" s="224"/>
      <c r="AS258" s="224"/>
      <c r="AT258" s="224"/>
      <c r="AU258" s="224"/>
      <c r="AV258" s="224"/>
      <c r="AW258" s="224"/>
      <c r="AX258" s="224"/>
      <c r="AY258" s="224"/>
      <c r="AZ258" s="224"/>
      <c r="BA258" s="224"/>
      <c r="BB258" s="224"/>
      <c r="BC258" s="224"/>
      <c r="BD258" s="224"/>
      <c r="BE258" s="224"/>
      <c r="BF258" s="224"/>
      <c r="BG258" s="224"/>
      <c r="BH258" s="224"/>
      <c r="BI258" s="224"/>
      <c r="BJ258" s="224"/>
      <c r="BK258" s="224"/>
      <c r="BL258" s="224"/>
      <c r="BM258" s="224"/>
      <c r="BN258" s="224"/>
      <c r="BO258" s="224"/>
      <c r="BP258" s="224"/>
      <c r="BQ258" s="224"/>
      <c r="BR258" s="224"/>
      <c r="BS258" s="224"/>
      <c r="BT258" s="224"/>
      <c r="BU258" s="224"/>
      <c r="BV258" s="224"/>
      <c r="BW258" s="224"/>
      <c r="BX258" s="224"/>
      <c r="BY258" s="224"/>
      <c r="BZ258" s="224"/>
      <c r="CA258" s="224"/>
      <c r="CB258" s="224"/>
      <c r="CC258" s="224"/>
      <c r="CD258" s="224"/>
      <c r="CE258" s="224"/>
      <c r="CF258" s="224"/>
      <c r="CG258" s="224"/>
    </row>
    <row r="259" spans="1:85" s="246" customFormat="1" ht="22.5" hidden="1" customHeight="1" x14ac:dyDescent="0.2">
      <c r="A259" s="732"/>
      <c r="B259" s="733"/>
      <c r="C259" s="240" t="s">
        <v>36</v>
      </c>
      <c r="D259" s="379" t="s">
        <v>37</v>
      </c>
      <c r="E259" s="240" t="s">
        <v>38</v>
      </c>
      <c r="F259" s="240" t="s">
        <v>39</v>
      </c>
      <c r="G259" s="379" t="s">
        <v>40</v>
      </c>
      <c r="H259" s="240" t="s">
        <v>41</v>
      </c>
      <c r="I259" s="379" t="s">
        <v>42</v>
      </c>
      <c r="J259" s="379" t="s">
        <v>43</v>
      </c>
      <c r="K259" s="379" t="s">
        <v>44</v>
      </c>
      <c r="L259" s="379" t="s">
        <v>45</v>
      </c>
      <c r="M259" s="736"/>
      <c r="N259" s="735"/>
      <c r="O259" s="735"/>
      <c r="P259" s="735"/>
      <c r="Q259" s="735"/>
      <c r="R259" s="735"/>
      <c r="S259" s="735"/>
      <c r="T259" s="735"/>
      <c r="U259" s="735"/>
      <c r="V259" s="735"/>
      <c r="W259" s="339"/>
      <c r="X259" s="319"/>
      <c r="Y259" s="320"/>
      <c r="Z259" s="320"/>
      <c r="AA259" s="320"/>
      <c r="AB259" s="320"/>
      <c r="AC259" s="227"/>
      <c r="AD259" s="224"/>
      <c r="AE259" s="224"/>
      <c r="AF259" s="224"/>
      <c r="AG259" s="224"/>
      <c r="AH259" s="224"/>
      <c r="AI259" s="224"/>
      <c r="AJ259" s="224"/>
      <c r="AK259" s="224"/>
      <c r="AL259" s="224"/>
      <c r="AM259" s="224"/>
      <c r="AN259" s="224"/>
      <c r="AO259" s="224"/>
      <c r="AP259" s="224"/>
      <c r="AQ259" s="224"/>
      <c r="AR259" s="224"/>
      <c r="AS259" s="224"/>
      <c r="AT259" s="224"/>
      <c r="AU259" s="224"/>
      <c r="AV259" s="224"/>
      <c r="AW259" s="224"/>
      <c r="AX259" s="224"/>
      <c r="AY259" s="224"/>
      <c r="AZ259" s="224"/>
      <c r="BA259" s="224"/>
      <c r="BB259" s="224"/>
      <c r="BC259" s="224"/>
      <c r="BD259" s="224"/>
      <c r="BE259" s="224"/>
      <c r="BF259" s="224"/>
      <c r="BG259" s="224"/>
      <c r="BH259" s="224"/>
      <c r="BI259" s="224"/>
      <c r="BJ259" s="224"/>
      <c r="BK259" s="224"/>
      <c r="BL259" s="224"/>
      <c r="BM259" s="224"/>
      <c r="BN259" s="224"/>
      <c r="BO259" s="224"/>
      <c r="BP259" s="224"/>
      <c r="BQ259" s="224"/>
      <c r="BR259" s="224"/>
      <c r="BS259" s="224"/>
      <c r="BT259" s="224"/>
      <c r="BU259" s="224"/>
      <c r="BV259" s="224"/>
      <c r="BW259" s="224"/>
      <c r="BX259" s="224"/>
      <c r="BY259" s="224"/>
      <c r="BZ259" s="224"/>
      <c r="CA259" s="224"/>
      <c r="CB259" s="224"/>
      <c r="CC259" s="224"/>
      <c r="CD259" s="224"/>
      <c r="CE259" s="224"/>
      <c r="CF259" s="224"/>
      <c r="CG259" s="224"/>
    </row>
    <row r="260" spans="1:85" s="246" customFormat="1" ht="22.5" hidden="1" customHeight="1" x14ac:dyDescent="0.2">
      <c r="A260" s="243" t="s">
        <v>2</v>
      </c>
      <c r="B260" s="243" t="s">
        <v>3</v>
      </c>
      <c r="C260" s="243" t="s">
        <v>4</v>
      </c>
      <c r="D260" s="243" t="s">
        <v>5</v>
      </c>
      <c r="E260" s="243" t="s">
        <v>46</v>
      </c>
      <c r="F260" s="243" t="s">
        <v>47</v>
      </c>
      <c r="G260" s="243" t="s">
        <v>48</v>
      </c>
      <c r="H260" s="243" t="s">
        <v>49</v>
      </c>
      <c r="I260" s="243" t="s">
        <v>50</v>
      </c>
      <c r="J260" s="243" t="s">
        <v>51</v>
      </c>
      <c r="K260" s="243" t="s">
        <v>52</v>
      </c>
      <c r="L260" s="243" t="s">
        <v>53</v>
      </c>
      <c r="M260" s="243" t="s">
        <v>54</v>
      </c>
      <c r="N260" s="243" t="s">
        <v>55</v>
      </c>
      <c r="O260" s="243" t="s">
        <v>56</v>
      </c>
      <c r="P260" s="244" t="s">
        <v>57</v>
      </c>
      <c r="Q260" s="243" t="s">
        <v>58</v>
      </c>
      <c r="R260" s="243" t="s">
        <v>59</v>
      </c>
      <c r="S260" s="243" t="s">
        <v>60</v>
      </c>
      <c r="T260" s="244" t="s">
        <v>61</v>
      </c>
      <c r="U260" s="243" t="s">
        <v>62</v>
      </c>
      <c r="V260" s="243" t="s">
        <v>63</v>
      </c>
      <c r="W260" s="339"/>
      <c r="X260" s="319"/>
      <c r="Y260" s="320"/>
      <c r="Z260" s="320"/>
      <c r="AA260" s="320"/>
      <c r="AB260" s="320"/>
      <c r="AC260" s="227"/>
      <c r="AD260" s="224"/>
      <c r="AE260" s="224"/>
      <c r="AF260" s="224"/>
      <c r="AG260" s="224"/>
      <c r="AH260" s="224"/>
      <c r="AI260" s="224"/>
      <c r="AJ260" s="224"/>
      <c r="AK260" s="224"/>
      <c r="AL260" s="224"/>
      <c r="AM260" s="224"/>
      <c r="AN260" s="224"/>
      <c r="AO260" s="224"/>
      <c r="AP260" s="224"/>
      <c r="AQ260" s="224"/>
      <c r="AR260" s="224"/>
      <c r="AS260" s="224"/>
      <c r="AT260" s="224"/>
      <c r="AU260" s="224"/>
      <c r="AV260" s="224"/>
      <c r="AW260" s="224"/>
      <c r="AX260" s="224"/>
      <c r="AY260" s="224"/>
      <c r="AZ260" s="224"/>
      <c r="BA260" s="224"/>
      <c r="BB260" s="224"/>
      <c r="BC260" s="224"/>
      <c r="BD260" s="224"/>
      <c r="BE260" s="224"/>
      <c r="BF260" s="224"/>
      <c r="BG260" s="224"/>
      <c r="BH260" s="224"/>
      <c r="BI260" s="224"/>
      <c r="BJ260" s="224"/>
      <c r="BK260" s="224"/>
      <c r="BL260" s="224"/>
      <c r="BM260" s="224"/>
      <c r="BN260" s="224"/>
      <c r="BO260" s="224"/>
      <c r="BP260" s="224"/>
      <c r="BQ260" s="224"/>
      <c r="BR260" s="224"/>
      <c r="BS260" s="224"/>
      <c r="BT260" s="224"/>
      <c r="BU260" s="224"/>
      <c r="BV260" s="224"/>
      <c r="BW260" s="224"/>
      <c r="BX260" s="224"/>
      <c r="BY260" s="224"/>
      <c r="BZ260" s="224"/>
      <c r="CA260" s="224"/>
      <c r="CB260" s="224"/>
      <c r="CC260" s="224"/>
      <c r="CD260" s="224"/>
      <c r="CE260" s="224"/>
      <c r="CF260" s="224"/>
      <c r="CG260" s="224"/>
    </row>
    <row r="261" spans="1:85" ht="12" hidden="1" x14ac:dyDescent="0.2">
      <c r="A261" s="276" t="s">
        <v>2</v>
      </c>
      <c r="B261" s="247">
        <v>45231</v>
      </c>
      <c r="C261" s="257"/>
      <c r="D261" s="257"/>
      <c r="E261" s="257"/>
      <c r="F261" s="257"/>
      <c r="G261" s="257"/>
      <c r="H261" s="257"/>
      <c r="I261" s="257"/>
      <c r="J261" s="257"/>
      <c r="K261" s="257"/>
      <c r="L261" s="257"/>
      <c r="M261" s="314"/>
      <c r="N261" s="315"/>
      <c r="O261" s="314"/>
      <c r="P261" s="316"/>
      <c r="Q261" s="299"/>
      <c r="R261" s="300"/>
      <c r="S261" s="317"/>
      <c r="T261" s="318"/>
      <c r="U261" s="315"/>
      <c r="V261" s="314"/>
      <c r="W261" s="716"/>
      <c r="X261" s="716"/>
      <c r="Y261" s="716"/>
    </row>
    <row r="262" spans="1:85" hidden="1" x14ac:dyDescent="0.2">
      <c r="A262" s="282" t="s">
        <v>3</v>
      </c>
      <c r="B262" s="321">
        <v>45231</v>
      </c>
      <c r="C262" s="257"/>
      <c r="D262" s="257"/>
      <c r="E262" s="257"/>
      <c r="F262" s="257"/>
      <c r="G262" s="257"/>
      <c r="H262" s="257"/>
      <c r="I262" s="257"/>
      <c r="J262" s="257"/>
      <c r="K262" s="257"/>
      <c r="L262" s="257"/>
      <c r="M262" s="314"/>
      <c r="N262" s="315"/>
      <c r="O262" s="314"/>
      <c r="P262" s="316"/>
      <c r="Q262" s="299"/>
      <c r="R262" s="300"/>
      <c r="S262" s="317"/>
      <c r="T262" s="318"/>
      <c r="U262" s="315"/>
      <c r="V262" s="322"/>
    </row>
    <row r="263" spans="1:85" hidden="1" x14ac:dyDescent="0.2">
      <c r="A263" s="282" t="s">
        <v>4</v>
      </c>
      <c r="B263" s="321">
        <v>45231</v>
      </c>
      <c r="C263" s="257"/>
      <c r="D263" s="257"/>
      <c r="E263" s="257"/>
      <c r="F263" s="257"/>
      <c r="G263" s="257"/>
      <c r="H263" s="257"/>
      <c r="I263" s="257"/>
      <c r="J263" s="257"/>
      <c r="K263" s="257"/>
      <c r="L263" s="257"/>
      <c r="M263" s="314"/>
      <c r="N263" s="315"/>
      <c r="O263" s="314"/>
      <c r="P263" s="316"/>
      <c r="Q263" s="299"/>
      <c r="R263" s="300"/>
      <c r="S263" s="317"/>
      <c r="T263" s="323"/>
      <c r="U263" s="315"/>
      <c r="V263" s="322"/>
    </row>
    <row r="264" spans="1:85" ht="21" hidden="1" customHeight="1" x14ac:dyDescent="0.2">
      <c r="A264" s="276" t="s">
        <v>5</v>
      </c>
      <c r="B264" s="247">
        <v>45231</v>
      </c>
      <c r="C264" s="257"/>
      <c r="D264" s="257"/>
      <c r="E264" s="257"/>
      <c r="F264" s="257"/>
      <c r="G264" s="257"/>
      <c r="H264" s="257"/>
      <c r="I264" s="257"/>
      <c r="J264" s="257"/>
      <c r="K264" s="257"/>
      <c r="L264" s="257"/>
      <c r="M264" s="314"/>
      <c r="N264" s="315"/>
      <c r="O264" s="314"/>
      <c r="P264" s="316"/>
      <c r="Q264" s="299"/>
      <c r="R264" s="300"/>
      <c r="S264" s="317"/>
      <c r="T264" s="318"/>
      <c r="U264" s="315"/>
      <c r="V264" s="322"/>
    </row>
    <row r="265" spans="1:85" hidden="1" x14ac:dyDescent="0.2"/>
    <row r="266" spans="1:85" s="381" customFormat="1" ht="37.5" hidden="1" customHeight="1" x14ac:dyDescent="0.25">
      <c r="A266" s="224"/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5"/>
      <c r="Q266" s="224"/>
      <c r="R266" s="224"/>
      <c r="S266" s="224"/>
      <c r="T266" s="225"/>
      <c r="U266" s="224"/>
      <c r="V266" s="258"/>
      <c r="W266" s="334"/>
      <c r="X266" s="231"/>
      <c r="Y266" s="230"/>
      <c r="Z266" s="230"/>
      <c r="AA266" s="230"/>
      <c r="AB266" s="230"/>
      <c r="AC266" s="230"/>
      <c r="AD266" s="232"/>
      <c r="AE266" s="232"/>
      <c r="AF266" s="232"/>
      <c r="AG266" s="232"/>
      <c r="AH266" s="232"/>
      <c r="AI266" s="232"/>
      <c r="AJ266" s="232"/>
      <c r="AK266" s="232"/>
      <c r="AL266" s="232"/>
      <c r="AM266" s="232"/>
      <c r="AN266" s="232"/>
      <c r="AO266" s="232"/>
      <c r="AP266" s="232"/>
      <c r="AQ266" s="232"/>
      <c r="AR266" s="232"/>
      <c r="AS266" s="232"/>
      <c r="AT266" s="232"/>
      <c r="AU266" s="232"/>
      <c r="AV266" s="232"/>
      <c r="AW266" s="232"/>
      <c r="AX266" s="232"/>
      <c r="AY266" s="232"/>
      <c r="AZ266" s="232"/>
      <c r="BA266" s="232"/>
      <c r="BB266" s="232"/>
      <c r="BC266" s="232"/>
      <c r="BD266" s="232"/>
      <c r="BE266" s="232"/>
      <c r="BF266" s="232"/>
      <c r="BG266" s="232"/>
      <c r="BH266" s="232"/>
      <c r="BI266" s="232"/>
      <c r="BJ266" s="232"/>
      <c r="BK266" s="232"/>
      <c r="BL266" s="232"/>
      <c r="BM266" s="232"/>
      <c r="BN266" s="232"/>
      <c r="BO266" s="232"/>
      <c r="BP266" s="232"/>
      <c r="BQ266" s="232"/>
      <c r="BR266" s="232"/>
      <c r="BS266" s="232"/>
      <c r="BT266" s="232"/>
      <c r="BU266" s="232"/>
      <c r="BV266" s="232"/>
      <c r="BW266" s="232"/>
      <c r="BX266" s="232"/>
      <c r="BY266" s="232"/>
      <c r="BZ266" s="232"/>
      <c r="CA266" s="232"/>
      <c r="CB266" s="232"/>
      <c r="CC266" s="232"/>
      <c r="CD266" s="232"/>
      <c r="CE266" s="232"/>
      <c r="CF266" s="232"/>
      <c r="CG266" s="232"/>
    </row>
    <row r="267" spans="1:85" s="232" customFormat="1" ht="15.75" hidden="1" customHeight="1" x14ac:dyDescent="0.25">
      <c r="A267" s="224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5"/>
      <c r="Q267" s="224"/>
      <c r="R267" s="224"/>
      <c r="S267" s="224"/>
      <c r="T267" s="225"/>
      <c r="U267" s="224"/>
      <c r="V267" s="226" t="s">
        <v>139</v>
      </c>
      <c r="W267" s="334"/>
      <c r="X267" s="231"/>
      <c r="Y267" s="230"/>
      <c r="Z267" s="230"/>
      <c r="AA267" s="230"/>
      <c r="AB267" s="230"/>
      <c r="AC267" s="230"/>
    </row>
    <row r="268" spans="1:85" s="234" customFormat="1" ht="45" hidden="1" x14ac:dyDescent="0.2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5"/>
      <c r="Q268" s="224"/>
      <c r="R268" s="224"/>
      <c r="S268" s="224"/>
      <c r="T268" s="225"/>
      <c r="U268" s="229"/>
      <c r="V268" s="394" t="s">
        <v>619</v>
      </c>
      <c r="W268" s="335"/>
      <c r="X268" s="237"/>
      <c r="Y268" s="236"/>
      <c r="Z268" s="236"/>
      <c r="AA268" s="236"/>
      <c r="AB268" s="236"/>
      <c r="AC268" s="236"/>
    </row>
    <row r="269" spans="1:85" s="238" customFormat="1" ht="18" hidden="1" customHeight="1" x14ac:dyDescent="0.2">
      <c r="A269" s="224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5"/>
      <c r="Q269" s="224"/>
      <c r="R269" s="224"/>
      <c r="S269" s="224"/>
      <c r="T269" s="225"/>
      <c r="U269" s="224"/>
      <c r="V269" s="258"/>
      <c r="W269" s="335"/>
      <c r="X269" s="237"/>
      <c r="Y269" s="236"/>
      <c r="Z269" s="236"/>
      <c r="AA269" s="236"/>
      <c r="AB269" s="236"/>
      <c r="AC269" s="236"/>
    </row>
    <row r="270" spans="1:85" s="239" customFormat="1" ht="12.75" hidden="1" customHeight="1" x14ac:dyDescent="0.25">
      <c r="A270" s="714" t="s">
        <v>615</v>
      </c>
      <c r="B270" s="715"/>
      <c r="C270" s="715"/>
      <c r="D270" s="715"/>
      <c r="E270" s="715"/>
      <c r="F270" s="715"/>
      <c r="G270" s="715"/>
      <c r="H270" s="715"/>
      <c r="I270" s="715"/>
      <c r="J270" s="715"/>
      <c r="K270" s="715"/>
      <c r="L270" s="715"/>
      <c r="M270" s="715"/>
      <c r="N270" s="715"/>
      <c r="O270" s="715"/>
      <c r="P270" s="715"/>
      <c r="Q270" s="715"/>
      <c r="R270" s="715"/>
      <c r="S270" s="715"/>
      <c r="T270" s="715"/>
      <c r="U270" s="715"/>
      <c r="V270" s="715"/>
      <c r="W270" s="253"/>
      <c r="X270" s="228"/>
      <c r="Y270" s="227"/>
      <c r="Z270" s="227"/>
      <c r="AA270" s="227"/>
      <c r="AB270" s="227"/>
      <c r="AC270" s="227"/>
      <c r="AD270" s="224"/>
      <c r="AE270" s="224"/>
      <c r="AF270" s="224"/>
      <c r="AG270" s="224"/>
      <c r="AH270" s="224"/>
      <c r="AI270" s="224"/>
      <c r="AJ270" s="224"/>
      <c r="AK270" s="224"/>
      <c r="AL270" s="224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224"/>
      <c r="AY270" s="224"/>
      <c r="AZ270" s="224"/>
      <c r="BA270" s="224"/>
      <c r="BB270" s="224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  <c r="BM270" s="224"/>
      <c r="BN270" s="224"/>
      <c r="BO270" s="224"/>
      <c r="BP270" s="224"/>
      <c r="BQ270" s="224"/>
      <c r="BR270" s="224"/>
      <c r="BS270" s="224"/>
      <c r="BT270" s="224"/>
      <c r="BU270" s="224"/>
      <c r="BV270" s="224"/>
      <c r="BW270" s="224"/>
      <c r="BX270" s="224"/>
      <c r="BY270" s="224"/>
      <c r="BZ270" s="224"/>
      <c r="CA270" s="224"/>
      <c r="CB270" s="224"/>
      <c r="CC270" s="224"/>
      <c r="CD270" s="224"/>
      <c r="CE270" s="224"/>
      <c r="CF270" s="224"/>
      <c r="CG270" s="224"/>
    </row>
    <row r="271" spans="1:85" ht="12.75" hidden="1" customHeight="1" x14ac:dyDescent="0.25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3" t="s">
        <v>618</v>
      </c>
      <c r="N271" s="717" t="s">
        <v>13</v>
      </c>
      <c r="O271" s="717"/>
      <c r="P271" s="717"/>
      <c r="Q271" s="717"/>
      <c r="R271" s="717"/>
      <c r="S271" s="717"/>
      <c r="T271" s="717"/>
      <c r="U271" s="232"/>
      <c r="V271" s="381"/>
    </row>
    <row r="272" spans="1:85" ht="12.75" hidden="1" customHeight="1" x14ac:dyDescent="0.2">
      <c r="A272" s="234"/>
      <c r="B272" s="234"/>
      <c r="C272" s="234"/>
      <c r="D272" s="234"/>
      <c r="E272" s="234"/>
      <c r="F272" s="234"/>
      <c r="G272" s="234"/>
      <c r="H272" s="234"/>
      <c r="I272" s="234"/>
      <c r="J272" s="234"/>
      <c r="K272" s="234"/>
      <c r="L272" s="234"/>
      <c r="M272" s="234"/>
      <c r="N272" s="718" t="s">
        <v>11</v>
      </c>
      <c r="O272" s="718"/>
      <c r="P272" s="718"/>
      <c r="Q272" s="718"/>
      <c r="R272" s="718"/>
      <c r="S272" s="718"/>
      <c r="T272" s="718"/>
      <c r="U272" s="234"/>
      <c r="V272" s="235"/>
    </row>
    <row r="273" spans="1:85" ht="25.5" hidden="1" customHeight="1" x14ac:dyDescent="0.2">
      <c r="A273" s="719" t="s">
        <v>464</v>
      </c>
      <c r="B273" s="719"/>
      <c r="C273" s="719"/>
      <c r="D273" s="719"/>
      <c r="E273" s="719"/>
      <c r="F273" s="719"/>
      <c r="G273" s="719"/>
      <c r="H273" s="719"/>
      <c r="I273" s="719"/>
      <c r="J273" s="719"/>
      <c r="K273" s="719"/>
      <c r="L273" s="719"/>
      <c r="M273" s="719"/>
      <c r="N273" s="719"/>
      <c r="O273" s="719"/>
      <c r="P273" s="719"/>
      <c r="Q273" s="719"/>
      <c r="R273" s="719"/>
      <c r="S273" s="719"/>
      <c r="T273" s="719"/>
      <c r="U273" s="719"/>
      <c r="V273" s="719"/>
    </row>
    <row r="274" spans="1:85" s="242" customFormat="1" ht="91.5" hidden="1" customHeight="1" x14ac:dyDescent="0.2">
      <c r="A274" s="732" t="s">
        <v>1</v>
      </c>
      <c r="B274" s="733" t="s">
        <v>17</v>
      </c>
      <c r="C274" s="734" t="s">
        <v>18</v>
      </c>
      <c r="D274" s="734"/>
      <c r="E274" s="734"/>
      <c r="F274" s="734"/>
      <c r="G274" s="734"/>
      <c r="H274" s="734"/>
      <c r="I274" s="734"/>
      <c r="J274" s="734"/>
      <c r="K274" s="734"/>
      <c r="L274" s="734"/>
      <c r="M274" s="734"/>
      <c r="N274" s="734"/>
      <c r="O274" s="734"/>
      <c r="P274" s="735" t="s">
        <v>19</v>
      </c>
      <c r="Q274" s="735" t="s">
        <v>20</v>
      </c>
      <c r="R274" s="735" t="s">
        <v>21</v>
      </c>
      <c r="S274" s="735" t="s">
        <v>22</v>
      </c>
      <c r="T274" s="735" t="s">
        <v>23</v>
      </c>
      <c r="U274" s="735" t="s">
        <v>24</v>
      </c>
      <c r="V274" s="735" t="s">
        <v>25</v>
      </c>
      <c r="W274" s="253"/>
      <c r="X274" s="228"/>
      <c r="Y274" s="227"/>
      <c r="Z274" s="227"/>
      <c r="AA274" s="227"/>
      <c r="AB274" s="227"/>
      <c r="AC274" s="227"/>
      <c r="AD274" s="224"/>
      <c r="AE274" s="224"/>
      <c r="AF274" s="224"/>
      <c r="AG274" s="224"/>
      <c r="AH274" s="224"/>
      <c r="AI274" s="224"/>
      <c r="AJ274" s="224"/>
      <c r="AK274" s="224"/>
      <c r="AL274" s="224"/>
      <c r="AM274" s="224"/>
      <c r="AN274" s="224"/>
      <c r="AO274" s="224"/>
      <c r="AP274" s="224"/>
      <c r="AQ274" s="224"/>
      <c r="AR274" s="224"/>
      <c r="AS274" s="224"/>
      <c r="AT274" s="224"/>
      <c r="AU274" s="224"/>
      <c r="AV274" s="224"/>
      <c r="AW274" s="224"/>
      <c r="AX274" s="224"/>
      <c r="AY274" s="224"/>
      <c r="AZ274" s="224"/>
      <c r="BA274" s="224"/>
      <c r="BB274" s="224"/>
      <c r="BC274" s="224"/>
      <c r="BD274" s="224"/>
      <c r="BE274" s="224"/>
      <c r="BF274" s="224"/>
      <c r="BG274" s="224"/>
      <c r="BH274" s="224"/>
      <c r="BI274" s="224"/>
      <c r="BJ274" s="224"/>
      <c r="BK274" s="224"/>
      <c r="BL274" s="224"/>
      <c r="BM274" s="224"/>
      <c r="BN274" s="224"/>
      <c r="BO274" s="224"/>
      <c r="BP274" s="224"/>
      <c r="BQ274" s="224"/>
      <c r="BR274" s="224"/>
      <c r="BS274" s="224"/>
      <c r="BT274" s="224"/>
      <c r="BU274" s="224"/>
      <c r="BV274" s="224"/>
      <c r="BW274" s="224"/>
      <c r="BX274" s="224"/>
      <c r="BY274" s="224"/>
      <c r="BZ274" s="224"/>
      <c r="CA274" s="224"/>
      <c r="CB274" s="224"/>
      <c r="CC274" s="224"/>
      <c r="CD274" s="224"/>
      <c r="CE274" s="224"/>
      <c r="CF274" s="224"/>
      <c r="CG274" s="224"/>
    </row>
    <row r="275" spans="1:85" s="246" customFormat="1" hidden="1" x14ac:dyDescent="0.2">
      <c r="A275" s="732"/>
      <c r="B275" s="733"/>
      <c r="C275" s="734" t="s">
        <v>26</v>
      </c>
      <c r="D275" s="734"/>
      <c r="E275" s="734"/>
      <c r="F275" s="734"/>
      <c r="G275" s="734"/>
      <c r="H275" s="734"/>
      <c r="I275" s="734"/>
      <c r="J275" s="734"/>
      <c r="K275" s="734"/>
      <c r="L275" s="734"/>
      <c r="M275" s="734"/>
      <c r="N275" s="736" t="s">
        <v>27</v>
      </c>
      <c r="O275" s="736"/>
      <c r="P275" s="735"/>
      <c r="Q275" s="735"/>
      <c r="R275" s="735"/>
      <c r="S275" s="735"/>
      <c r="T275" s="735"/>
      <c r="U275" s="735"/>
      <c r="V275" s="735"/>
      <c r="W275" s="253"/>
      <c r="X275" s="228"/>
      <c r="Y275" s="227"/>
      <c r="Z275" s="227"/>
      <c r="AA275" s="227"/>
      <c r="AB275" s="227"/>
      <c r="AC275" s="227"/>
      <c r="AD275" s="224"/>
      <c r="AE275" s="224"/>
      <c r="AF275" s="224"/>
      <c r="AG275" s="224"/>
      <c r="AH275" s="224"/>
      <c r="AI275" s="224"/>
      <c r="AJ275" s="224"/>
      <c r="AK275" s="224"/>
      <c r="AL275" s="224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4"/>
      <c r="AY275" s="224"/>
      <c r="AZ275" s="224"/>
      <c r="BA275" s="224"/>
      <c r="BB275" s="224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4"/>
      <c r="CA275" s="224"/>
      <c r="CB275" s="224"/>
      <c r="CC275" s="224"/>
      <c r="CD275" s="224"/>
      <c r="CE275" s="224"/>
      <c r="CF275" s="224"/>
      <c r="CG275" s="224"/>
    </row>
    <row r="276" spans="1:85" s="246" customFormat="1" ht="22.5" hidden="1" customHeight="1" x14ac:dyDescent="0.2">
      <c r="A276" s="732"/>
      <c r="B276" s="733"/>
      <c r="C276" s="734" t="s">
        <v>28</v>
      </c>
      <c r="D276" s="734"/>
      <c r="E276" s="734"/>
      <c r="F276" s="734"/>
      <c r="G276" s="734"/>
      <c r="H276" s="734"/>
      <c r="I276" s="734"/>
      <c r="J276" s="734"/>
      <c r="K276" s="734"/>
      <c r="L276" s="734"/>
      <c r="M276" s="736" t="s">
        <v>29</v>
      </c>
      <c r="N276" s="736"/>
      <c r="O276" s="736"/>
      <c r="P276" s="735"/>
      <c r="Q276" s="735"/>
      <c r="R276" s="735"/>
      <c r="S276" s="735"/>
      <c r="T276" s="735"/>
      <c r="U276" s="735"/>
      <c r="V276" s="735"/>
      <c r="W276" s="339"/>
      <c r="X276" s="319"/>
      <c r="Y276" s="320"/>
      <c r="Z276" s="227"/>
      <c r="AA276" s="227"/>
      <c r="AB276" s="227"/>
      <c r="AC276" s="227"/>
      <c r="AD276" s="224"/>
      <c r="AE276" s="224"/>
      <c r="AF276" s="224"/>
      <c r="AG276" s="224"/>
      <c r="AH276" s="224"/>
      <c r="AI276" s="224"/>
      <c r="AJ276" s="224"/>
      <c r="AK276" s="224"/>
      <c r="AL276" s="224"/>
      <c r="AM276" s="224"/>
      <c r="AN276" s="224"/>
      <c r="AO276" s="224"/>
      <c r="AP276" s="224"/>
      <c r="AQ276" s="224"/>
      <c r="AR276" s="224"/>
      <c r="AS276" s="224"/>
      <c r="AT276" s="224"/>
      <c r="AU276" s="224"/>
      <c r="AV276" s="224"/>
      <c r="AW276" s="224"/>
      <c r="AX276" s="224"/>
      <c r="AY276" s="224"/>
      <c r="AZ276" s="224"/>
      <c r="BA276" s="224"/>
      <c r="BB276" s="224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24"/>
      <c r="CA276" s="224"/>
      <c r="CB276" s="224"/>
      <c r="CC276" s="224"/>
      <c r="CD276" s="224"/>
      <c r="CE276" s="224"/>
      <c r="CF276" s="224"/>
      <c r="CG276" s="224"/>
    </row>
    <row r="277" spans="1:85" s="333" customFormat="1" ht="20.25" hidden="1" customHeight="1" x14ac:dyDescent="0.2">
      <c r="A277" s="732"/>
      <c r="B277" s="733"/>
      <c r="C277" s="734" t="s">
        <v>30</v>
      </c>
      <c r="D277" s="734"/>
      <c r="E277" s="734"/>
      <c r="F277" s="734" t="s">
        <v>31</v>
      </c>
      <c r="G277" s="734"/>
      <c r="H277" s="734"/>
      <c r="I277" s="736" t="s">
        <v>32</v>
      </c>
      <c r="J277" s="736"/>
      <c r="K277" s="736" t="s">
        <v>33</v>
      </c>
      <c r="L277" s="736"/>
      <c r="M277" s="736"/>
      <c r="N277" s="735" t="s">
        <v>34</v>
      </c>
      <c r="O277" s="735" t="s">
        <v>35</v>
      </c>
      <c r="P277" s="735"/>
      <c r="Q277" s="735"/>
      <c r="R277" s="735"/>
      <c r="S277" s="735"/>
      <c r="T277" s="735"/>
      <c r="U277" s="735"/>
      <c r="V277" s="735"/>
      <c r="W277" s="339"/>
      <c r="X277" s="219"/>
      <c r="Y277" s="219"/>
      <c r="Z277" s="332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332"/>
      <c r="AK277" s="332"/>
      <c r="AL277" s="332"/>
      <c r="AM277" s="332"/>
      <c r="AN277" s="332"/>
      <c r="AO277" s="332"/>
      <c r="AP277" s="332"/>
      <c r="AQ277" s="332"/>
      <c r="AR277" s="332"/>
      <c r="AS277" s="332"/>
      <c r="AT277" s="332"/>
      <c r="AU277" s="332"/>
      <c r="AV277" s="332"/>
      <c r="AW277" s="332"/>
      <c r="AX277" s="332"/>
      <c r="AY277" s="332"/>
      <c r="AZ277" s="332"/>
      <c r="BA277" s="332"/>
      <c r="BB277" s="332"/>
      <c r="BC277" s="332"/>
      <c r="BD277" s="332"/>
      <c r="BE277" s="332"/>
      <c r="BF277" s="332"/>
      <c r="BG277" s="332"/>
      <c r="BH277" s="332"/>
      <c r="BI277" s="332"/>
      <c r="BJ277" s="332"/>
      <c r="BK277" s="332"/>
      <c r="BL277" s="332"/>
      <c r="BM277" s="332"/>
      <c r="BN277" s="332"/>
      <c r="BO277" s="332"/>
      <c r="BP277" s="332"/>
      <c r="BQ277" s="332"/>
      <c r="BR277" s="332"/>
      <c r="BS277" s="332"/>
      <c r="BT277" s="332"/>
      <c r="BU277" s="332"/>
      <c r="BV277" s="332"/>
      <c r="BW277" s="332"/>
      <c r="BX277" s="332"/>
      <c r="BY277" s="332"/>
      <c r="BZ277" s="332"/>
      <c r="CA277" s="332"/>
      <c r="CB277" s="332"/>
      <c r="CC277" s="332"/>
      <c r="CD277" s="332"/>
      <c r="CE277" s="332"/>
      <c r="CF277" s="332"/>
      <c r="CG277" s="332"/>
    </row>
    <row r="278" spans="1:85" s="333" customFormat="1" ht="20.25" hidden="1" customHeight="1" x14ac:dyDescent="0.2">
      <c r="A278" s="732"/>
      <c r="B278" s="733"/>
      <c r="C278" s="240" t="s">
        <v>36</v>
      </c>
      <c r="D278" s="379" t="s">
        <v>37</v>
      </c>
      <c r="E278" s="240" t="s">
        <v>38</v>
      </c>
      <c r="F278" s="240" t="s">
        <v>39</v>
      </c>
      <c r="G278" s="379" t="s">
        <v>40</v>
      </c>
      <c r="H278" s="240" t="s">
        <v>41</v>
      </c>
      <c r="I278" s="379" t="s">
        <v>42</v>
      </c>
      <c r="J278" s="379" t="s">
        <v>43</v>
      </c>
      <c r="K278" s="379" t="s">
        <v>44</v>
      </c>
      <c r="L278" s="379" t="s">
        <v>45</v>
      </c>
      <c r="M278" s="736"/>
      <c r="N278" s="735"/>
      <c r="O278" s="735"/>
      <c r="P278" s="735"/>
      <c r="Q278" s="735"/>
      <c r="R278" s="735"/>
      <c r="S278" s="735"/>
      <c r="T278" s="735"/>
      <c r="U278" s="735"/>
      <c r="V278" s="735"/>
      <c r="W278" s="339"/>
      <c r="X278" s="219"/>
      <c r="Y278" s="219"/>
      <c r="Z278" s="332"/>
      <c r="AA278" s="332"/>
      <c r="AB278" s="332"/>
      <c r="AC278" s="332"/>
      <c r="AD278" s="332"/>
      <c r="AE278" s="332"/>
      <c r="AF278" s="332"/>
      <c r="AG278" s="332"/>
      <c r="AH278" s="332"/>
      <c r="AI278" s="332"/>
      <c r="AJ278" s="332"/>
      <c r="AK278" s="332"/>
      <c r="AL278" s="332"/>
      <c r="AM278" s="332"/>
      <c r="AN278" s="332"/>
      <c r="AO278" s="332"/>
      <c r="AP278" s="332"/>
      <c r="AQ278" s="332"/>
      <c r="AR278" s="332"/>
      <c r="AS278" s="332"/>
      <c r="AT278" s="332"/>
      <c r="AU278" s="332"/>
      <c r="AV278" s="332"/>
      <c r="AW278" s="332"/>
      <c r="AX278" s="332"/>
      <c r="AY278" s="332"/>
      <c r="AZ278" s="332"/>
      <c r="BA278" s="332"/>
      <c r="BB278" s="332"/>
      <c r="BC278" s="332"/>
      <c r="BD278" s="332"/>
      <c r="BE278" s="332"/>
      <c r="BF278" s="332"/>
      <c r="BG278" s="332"/>
      <c r="BH278" s="332"/>
      <c r="BI278" s="332"/>
      <c r="BJ278" s="332"/>
      <c r="BK278" s="332"/>
      <c r="BL278" s="332"/>
      <c r="BM278" s="332"/>
      <c r="BN278" s="332"/>
      <c r="BO278" s="332"/>
      <c r="BP278" s="332"/>
      <c r="BQ278" s="332"/>
      <c r="BR278" s="332"/>
      <c r="BS278" s="332"/>
      <c r="BT278" s="332"/>
      <c r="BU278" s="332"/>
      <c r="BV278" s="332"/>
      <c r="BW278" s="332"/>
      <c r="BX278" s="332"/>
      <c r="BY278" s="332"/>
      <c r="BZ278" s="332"/>
      <c r="CA278" s="332"/>
      <c r="CB278" s="332"/>
      <c r="CC278" s="332"/>
      <c r="CD278" s="332"/>
      <c r="CE278" s="332"/>
      <c r="CF278" s="332"/>
      <c r="CG278" s="332"/>
    </row>
    <row r="279" spans="1:85" hidden="1" x14ac:dyDescent="0.2">
      <c r="A279" s="243" t="s">
        <v>2</v>
      </c>
      <c r="B279" s="243" t="s">
        <v>3</v>
      </c>
      <c r="C279" s="243" t="s">
        <v>4</v>
      </c>
      <c r="D279" s="243" t="s">
        <v>5</v>
      </c>
      <c r="E279" s="243" t="s">
        <v>46</v>
      </c>
      <c r="F279" s="243" t="s">
        <v>47</v>
      </c>
      <c r="G279" s="243" t="s">
        <v>48</v>
      </c>
      <c r="H279" s="243" t="s">
        <v>49</v>
      </c>
      <c r="I279" s="243" t="s">
        <v>50</v>
      </c>
      <c r="J279" s="243" t="s">
        <v>51</v>
      </c>
      <c r="K279" s="243" t="s">
        <v>52</v>
      </c>
      <c r="L279" s="243" t="s">
        <v>53</v>
      </c>
      <c r="M279" s="243" t="s">
        <v>54</v>
      </c>
      <c r="N279" s="243" t="s">
        <v>55</v>
      </c>
      <c r="O279" s="243" t="s">
        <v>56</v>
      </c>
      <c r="P279" s="244" t="s">
        <v>57</v>
      </c>
      <c r="Q279" s="243" t="s">
        <v>58</v>
      </c>
      <c r="R279" s="243" t="s">
        <v>59</v>
      </c>
      <c r="S279" s="243" t="s">
        <v>60</v>
      </c>
      <c r="T279" s="244" t="s">
        <v>61</v>
      </c>
      <c r="U279" s="243" t="s">
        <v>62</v>
      </c>
      <c r="V279" s="243" t="s">
        <v>63</v>
      </c>
    </row>
    <row r="280" spans="1:85" hidden="1" x14ac:dyDescent="0.2">
      <c r="A280" s="324" t="s">
        <v>2</v>
      </c>
      <c r="B280" s="325">
        <v>45261</v>
      </c>
      <c r="C280" s="300"/>
      <c r="D280" s="300"/>
      <c r="E280" s="300"/>
      <c r="F280" s="300"/>
      <c r="G280" s="300"/>
      <c r="H280" s="300"/>
      <c r="I280" s="300"/>
      <c r="J280" s="300"/>
      <c r="K280" s="300"/>
      <c r="L280" s="300"/>
      <c r="M280" s="314"/>
      <c r="N280" s="315"/>
      <c r="O280" s="314"/>
      <c r="P280" s="316"/>
      <c r="Q280" s="299"/>
      <c r="R280" s="300"/>
      <c r="S280" s="317"/>
      <c r="T280" s="318"/>
      <c r="U280" s="315"/>
      <c r="V280" s="314"/>
    </row>
    <row r="281" spans="1:85" hidden="1" x14ac:dyDescent="0.2">
      <c r="A281" s="326" t="s">
        <v>3</v>
      </c>
      <c r="B281" s="325">
        <v>45261</v>
      </c>
      <c r="C281" s="300"/>
      <c r="D281" s="300"/>
      <c r="E281" s="300"/>
      <c r="F281" s="300"/>
      <c r="G281" s="300"/>
      <c r="H281" s="300"/>
      <c r="I281" s="300"/>
      <c r="J281" s="300"/>
      <c r="K281" s="300"/>
      <c r="L281" s="300"/>
      <c r="M281" s="314"/>
      <c r="N281" s="315"/>
      <c r="O281" s="314"/>
      <c r="P281" s="327"/>
      <c r="Q281" s="299"/>
      <c r="R281" s="300"/>
      <c r="S281" s="328"/>
      <c r="T281" s="329"/>
      <c r="U281" s="330"/>
      <c r="V281" s="331"/>
    </row>
    <row r="282" spans="1:85" hidden="1" x14ac:dyDescent="0.2">
      <c r="A282" s="326" t="s">
        <v>4</v>
      </c>
      <c r="B282" s="325">
        <v>45261</v>
      </c>
      <c r="C282" s="300"/>
      <c r="D282" s="300"/>
      <c r="E282" s="300"/>
      <c r="F282" s="300"/>
      <c r="G282" s="300"/>
      <c r="H282" s="300"/>
      <c r="I282" s="300"/>
      <c r="J282" s="300"/>
      <c r="K282" s="300"/>
      <c r="L282" s="300"/>
      <c r="M282" s="314"/>
      <c r="N282" s="315"/>
      <c r="O282" s="314"/>
      <c r="P282" s="327"/>
      <c r="Q282" s="299"/>
      <c r="R282" s="300"/>
      <c r="S282" s="328"/>
      <c r="T282" s="329"/>
      <c r="U282" s="330"/>
      <c r="V282" s="331"/>
    </row>
    <row r="283" spans="1:85" hidden="1" x14ac:dyDescent="0.2"/>
  </sheetData>
  <sheetProtection selectLockedCells="1" selectUnlockedCells="1"/>
  <mergeCells count="306">
    <mergeCell ref="W208:AH208"/>
    <mergeCell ref="W209:AH209"/>
    <mergeCell ref="W210:AH210"/>
    <mergeCell ref="W211:AH211"/>
    <mergeCell ref="W212:AH212"/>
    <mergeCell ref="W213:AH213"/>
    <mergeCell ref="W214:AH214"/>
    <mergeCell ref="W215:AH215"/>
    <mergeCell ref="W216:AH216"/>
    <mergeCell ref="O277:O278"/>
    <mergeCell ref="W261:Y261"/>
    <mergeCell ref="A270:V270"/>
    <mergeCell ref="N271:T271"/>
    <mergeCell ref="N272:T272"/>
    <mergeCell ref="A273:V273"/>
    <mergeCell ref="A274:A278"/>
    <mergeCell ref="B274:B278"/>
    <mergeCell ref="C274:O274"/>
    <mergeCell ref="P274:P278"/>
    <mergeCell ref="Q274:Q278"/>
    <mergeCell ref="R274:R278"/>
    <mergeCell ref="S274:S278"/>
    <mergeCell ref="T274:T278"/>
    <mergeCell ref="U274:U278"/>
    <mergeCell ref="V274:V278"/>
    <mergeCell ref="C275:M275"/>
    <mergeCell ref="N275:O276"/>
    <mergeCell ref="C276:L276"/>
    <mergeCell ref="M276:M278"/>
    <mergeCell ref="C277:E277"/>
    <mergeCell ref="F277:H277"/>
    <mergeCell ref="I277:J277"/>
    <mergeCell ref="K277:L277"/>
    <mergeCell ref="N277:N278"/>
    <mergeCell ref="A251:V251"/>
    <mergeCell ref="N252:T252"/>
    <mergeCell ref="N253:T253"/>
    <mergeCell ref="A254:V254"/>
    <mergeCell ref="A255:A259"/>
    <mergeCell ref="B255:B259"/>
    <mergeCell ref="C255:O255"/>
    <mergeCell ref="P255:P259"/>
    <mergeCell ref="Q255:Q259"/>
    <mergeCell ref="R255:R259"/>
    <mergeCell ref="S255:S259"/>
    <mergeCell ref="T255:T259"/>
    <mergeCell ref="U255:U259"/>
    <mergeCell ref="V255:V259"/>
    <mergeCell ref="C256:M256"/>
    <mergeCell ref="N256:O257"/>
    <mergeCell ref="C257:L257"/>
    <mergeCell ref="M257:M259"/>
    <mergeCell ref="C258:E258"/>
    <mergeCell ref="F258:H258"/>
    <mergeCell ref="I258:J258"/>
    <mergeCell ref="K258:L258"/>
    <mergeCell ref="N258:N259"/>
    <mergeCell ref="O258:O259"/>
    <mergeCell ref="A170:V170"/>
    <mergeCell ref="N171:T171"/>
    <mergeCell ref="N172:T172"/>
    <mergeCell ref="A173:V173"/>
    <mergeCell ref="A174:A178"/>
    <mergeCell ref="B174:B178"/>
    <mergeCell ref="C174:O174"/>
    <mergeCell ref="P174:P178"/>
    <mergeCell ref="Q174:Q178"/>
    <mergeCell ref="R174:R178"/>
    <mergeCell ref="S174:S178"/>
    <mergeCell ref="T174:T178"/>
    <mergeCell ref="U174:U178"/>
    <mergeCell ref="V174:V178"/>
    <mergeCell ref="C175:M175"/>
    <mergeCell ref="N175:O176"/>
    <mergeCell ref="C176:L176"/>
    <mergeCell ref="M176:M178"/>
    <mergeCell ref="C177:E177"/>
    <mergeCell ref="F177:H177"/>
    <mergeCell ref="I177:J177"/>
    <mergeCell ref="K177:L177"/>
    <mergeCell ref="N177:N178"/>
    <mergeCell ref="O177:O178"/>
    <mergeCell ref="A154:V154"/>
    <mergeCell ref="N155:T155"/>
    <mergeCell ref="N156:T156"/>
    <mergeCell ref="A157:V157"/>
    <mergeCell ref="A158:A162"/>
    <mergeCell ref="B158:B162"/>
    <mergeCell ref="C158:O158"/>
    <mergeCell ref="P158:P162"/>
    <mergeCell ref="Q158:Q162"/>
    <mergeCell ref="R158:R162"/>
    <mergeCell ref="S158:S162"/>
    <mergeCell ref="T158:T162"/>
    <mergeCell ref="U158:U162"/>
    <mergeCell ref="V158:V162"/>
    <mergeCell ref="C159:M159"/>
    <mergeCell ref="N159:O160"/>
    <mergeCell ref="C160:L160"/>
    <mergeCell ref="M160:M162"/>
    <mergeCell ref="C161:E161"/>
    <mergeCell ref="F161:H161"/>
    <mergeCell ref="I161:J161"/>
    <mergeCell ref="K161:L161"/>
    <mergeCell ref="N161:N162"/>
    <mergeCell ref="O161:O162"/>
    <mergeCell ref="F131:H131"/>
    <mergeCell ref="I131:J131"/>
    <mergeCell ref="K131:L131"/>
    <mergeCell ref="N131:N132"/>
    <mergeCell ref="O131:O132"/>
    <mergeCell ref="A127:V127"/>
    <mergeCell ref="A128:A132"/>
    <mergeCell ref="B128:B132"/>
    <mergeCell ref="C128:O128"/>
    <mergeCell ref="P128:P132"/>
    <mergeCell ref="Q128:Q132"/>
    <mergeCell ref="R128:R132"/>
    <mergeCell ref="S128:S132"/>
    <mergeCell ref="T128:T132"/>
    <mergeCell ref="U128:U132"/>
    <mergeCell ref="V128:V132"/>
    <mergeCell ref="C129:M129"/>
    <mergeCell ref="N129:O130"/>
    <mergeCell ref="C130:L130"/>
    <mergeCell ref="M130:M132"/>
    <mergeCell ref="C131:E131"/>
    <mergeCell ref="A124:V124"/>
    <mergeCell ref="N125:T125"/>
    <mergeCell ref="N126:T126"/>
    <mergeCell ref="C101:L101"/>
    <mergeCell ref="M101:M103"/>
    <mergeCell ref="C102:E102"/>
    <mergeCell ref="F102:H102"/>
    <mergeCell ref="I102:J102"/>
    <mergeCell ref="K102:L102"/>
    <mergeCell ref="N97:T97"/>
    <mergeCell ref="A98:V98"/>
    <mergeCell ref="A99:A103"/>
    <mergeCell ref="B99:B103"/>
    <mergeCell ref="C99:O99"/>
    <mergeCell ref="P99:P103"/>
    <mergeCell ref="Q99:Q103"/>
    <mergeCell ref="R99:R103"/>
    <mergeCell ref="S99:S103"/>
    <mergeCell ref="T99:T103"/>
    <mergeCell ref="U99:U103"/>
    <mergeCell ref="V99:V103"/>
    <mergeCell ref="C100:M100"/>
    <mergeCell ref="N100:O101"/>
    <mergeCell ref="N102:N103"/>
    <mergeCell ref="O102:O103"/>
    <mergeCell ref="R75:R79"/>
    <mergeCell ref="S75:S79"/>
    <mergeCell ref="T75:T79"/>
    <mergeCell ref="U75:U79"/>
    <mergeCell ref="V75:V79"/>
    <mergeCell ref="C76:M76"/>
    <mergeCell ref="N76:O77"/>
    <mergeCell ref="A95:V95"/>
    <mergeCell ref="N96:T96"/>
    <mergeCell ref="A46:V46"/>
    <mergeCell ref="N48:T48"/>
    <mergeCell ref="N47:T47"/>
    <mergeCell ref="A49:A53"/>
    <mergeCell ref="B49:B53"/>
    <mergeCell ref="C49:O49"/>
    <mergeCell ref="P49:P53"/>
    <mergeCell ref="N78:N79"/>
    <mergeCell ref="O78:O79"/>
    <mergeCell ref="C77:L77"/>
    <mergeCell ref="M77:M79"/>
    <mergeCell ref="C78:E78"/>
    <mergeCell ref="F78:H78"/>
    <mergeCell ref="I78:J78"/>
    <mergeCell ref="K78:L78"/>
    <mergeCell ref="A71:V71"/>
    <mergeCell ref="N72:T72"/>
    <mergeCell ref="N73:T73"/>
    <mergeCell ref="A74:V74"/>
    <mergeCell ref="A75:A79"/>
    <mergeCell ref="B75:B79"/>
    <mergeCell ref="C75:O75"/>
    <mergeCell ref="P75:P79"/>
    <mergeCell ref="Q75:Q79"/>
    <mergeCell ref="Q49:Q53"/>
    <mergeCell ref="R49:R53"/>
    <mergeCell ref="S49:S53"/>
    <mergeCell ref="T49:T53"/>
    <mergeCell ref="U49:U53"/>
    <mergeCell ref="V49:V53"/>
    <mergeCell ref="C50:M50"/>
    <mergeCell ref="N50:O51"/>
    <mergeCell ref="C51:L51"/>
    <mergeCell ref="M51:M53"/>
    <mergeCell ref="C52:E52"/>
    <mergeCell ref="F52:H52"/>
    <mergeCell ref="I52:J52"/>
    <mergeCell ref="K52:L52"/>
    <mergeCell ref="N52:N53"/>
    <mergeCell ref="O52:O53"/>
    <mergeCell ref="A5:V5"/>
    <mergeCell ref="N7:T7"/>
    <mergeCell ref="A8:V8"/>
    <mergeCell ref="A9:A13"/>
    <mergeCell ref="B9:B13"/>
    <mergeCell ref="C9:O9"/>
    <mergeCell ref="P9:P13"/>
    <mergeCell ref="Q9:Q13"/>
    <mergeCell ref="R9:R13"/>
    <mergeCell ref="S9:S13"/>
    <mergeCell ref="T9:T13"/>
    <mergeCell ref="U9:U13"/>
    <mergeCell ref="V9:V13"/>
    <mergeCell ref="C10:M10"/>
    <mergeCell ref="N10:O11"/>
    <mergeCell ref="C12:E12"/>
    <mergeCell ref="N6:T6"/>
    <mergeCell ref="F12:H12"/>
    <mergeCell ref="N12:N13"/>
    <mergeCell ref="O12:O13"/>
    <mergeCell ref="C11:L11"/>
    <mergeCell ref="M11:M13"/>
    <mergeCell ref="I12:J12"/>
    <mergeCell ref="K12:L12"/>
    <mergeCell ref="C203:M203"/>
    <mergeCell ref="N203:O204"/>
    <mergeCell ref="C204:L204"/>
    <mergeCell ref="M204:M206"/>
    <mergeCell ref="C205:E205"/>
    <mergeCell ref="F205:H205"/>
    <mergeCell ref="I205:J205"/>
    <mergeCell ref="K205:L205"/>
    <mergeCell ref="N205:N206"/>
    <mergeCell ref="O205:O206"/>
    <mergeCell ref="C28:L28"/>
    <mergeCell ref="M28:M30"/>
    <mergeCell ref="C29:E29"/>
    <mergeCell ref="F29:H29"/>
    <mergeCell ref="I29:J29"/>
    <mergeCell ref="K29:L29"/>
    <mergeCell ref="A22:V22"/>
    <mergeCell ref="N23:T23"/>
    <mergeCell ref="N24:T24"/>
    <mergeCell ref="A25:V25"/>
    <mergeCell ref="A26:A30"/>
    <mergeCell ref="B26:B30"/>
    <mergeCell ref="C26:O26"/>
    <mergeCell ref="P26:P30"/>
    <mergeCell ref="Q26:Q30"/>
    <mergeCell ref="R26:R30"/>
    <mergeCell ref="S26:S30"/>
    <mergeCell ref="T26:T30"/>
    <mergeCell ref="U26:U30"/>
    <mergeCell ref="V26:V30"/>
    <mergeCell ref="C27:M27"/>
    <mergeCell ref="N27:O28"/>
    <mergeCell ref="N29:N30"/>
    <mergeCell ref="O29:O30"/>
    <mergeCell ref="N235:T235"/>
    <mergeCell ref="N236:T236"/>
    <mergeCell ref="A237:V237"/>
    <mergeCell ref="A238:A242"/>
    <mergeCell ref="B238:B242"/>
    <mergeCell ref="C238:O238"/>
    <mergeCell ref="P238:P242"/>
    <mergeCell ref="Q238:Q242"/>
    <mergeCell ref="R238:R242"/>
    <mergeCell ref="S238:S242"/>
    <mergeCell ref="T238:T242"/>
    <mergeCell ref="U238:U242"/>
    <mergeCell ref="V238:V242"/>
    <mergeCell ref="C239:M239"/>
    <mergeCell ref="N239:O240"/>
    <mergeCell ref="C240:L240"/>
    <mergeCell ref="M240:M242"/>
    <mergeCell ref="C241:E241"/>
    <mergeCell ref="F241:H241"/>
    <mergeCell ref="I241:J241"/>
    <mergeCell ref="K241:L241"/>
    <mergeCell ref="N241:N242"/>
    <mergeCell ref="O241:O242"/>
    <mergeCell ref="W89:AH89"/>
    <mergeCell ref="W82:AH82"/>
    <mergeCell ref="W83:AH83"/>
    <mergeCell ref="W84:AH84"/>
    <mergeCell ref="W85:AH85"/>
    <mergeCell ref="W86:AH86"/>
    <mergeCell ref="W87:AH87"/>
    <mergeCell ref="W88:AH88"/>
    <mergeCell ref="A234:V234"/>
    <mergeCell ref="W205:Y205"/>
    <mergeCell ref="A198:V198"/>
    <mergeCell ref="N199:T199"/>
    <mergeCell ref="N200:T200"/>
    <mergeCell ref="A201:V201"/>
    <mergeCell ref="A202:A206"/>
    <mergeCell ref="B202:B206"/>
    <mergeCell ref="C202:O202"/>
    <mergeCell ref="P202:P206"/>
    <mergeCell ref="Q202:Q206"/>
    <mergeCell ref="R202:R206"/>
    <mergeCell ref="S202:S206"/>
    <mergeCell ref="T202:T206"/>
    <mergeCell ref="U202:U206"/>
    <mergeCell ref="V202:V206"/>
  </mergeCells>
  <pageMargins left="0.43307086614173229" right="0" top="0.78740157480314965" bottom="0.19685039370078741" header="0.19685039370078741" footer="0.51181102362204722"/>
  <pageSetup paperSize="9" scale="77" firstPageNumber="0" orientation="landscape" r:id="rId1"/>
  <headerFooter alignWithMargins="0">
    <oddHeader xml:space="preserve">&amp;R&amp;"Times New Roman,обычный"&amp;7
</oddHeader>
  </headerFooter>
  <rowBreaks count="11" manualBreakCount="11">
    <brk id="17" max="21" man="1"/>
    <brk id="41" max="21" man="1"/>
    <brk id="66" max="21" man="1"/>
    <brk id="91" max="21" man="1"/>
    <brk id="120" max="21" man="1"/>
    <brk id="149" max="21" man="1"/>
    <brk id="165" max="21" man="1"/>
    <brk id="193" max="21" man="1"/>
    <brk id="229" max="21" man="1"/>
    <brk id="247" max="21" man="1"/>
    <brk id="26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topLeftCell="A10" zoomScale="93" zoomScaleNormal="100" zoomScaleSheetLayoutView="93" workbookViewId="0">
      <selection activeCell="A15" sqref="A15:K15"/>
    </sheetView>
  </sheetViews>
  <sheetFormatPr defaultRowHeight="12.75" x14ac:dyDescent="0.2"/>
  <cols>
    <col min="1" max="1" width="2.85546875" customWidth="1"/>
    <col min="2" max="2" width="12.140625" customWidth="1"/>
    <col min="3" max="6" width="13" customWidth="1"/>
    <col min="7" max="9" width="4" customWidth="1"/>
    <col min="10" max="10" width="13.7109375" customWidth="1"/>
    <col min="11" max="11" width="11.85546875" customWidth="1"/>
    <col min="12" max="12" width="2.7109375" customWidth="1"/>
    <col min="14" max="14" width="2.85546875" customWidth="1"/>
    <col min="15" max="15" width="10.42578125" customWidth="1"/>
  </cols>
  <sheetData>
    <row r="1" spans="1:15" x14ac:dyDescent="0.2">
      <c r="A1" s="38" t="s">
        <v>334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5" t="s">
        <v>158</v>
      </c>
    </row>
    <row r="2" spans="1:1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6" t="s">
        <v>601</v>
      </c>
    </row>
    <row r="3" spans="1:1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8" t="s">
        <v>64</v>
      </c>
    </row>
    <row r="4" spans="1:15" ht="9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.75" customHeight="1" x14ac:dyDescent="0.25">
      <c r="A5" s="40"/>
      <c r="B5" s="40"/>
      <c r="C5" s="58"/>
      <c r="D5" s="356" t="s">
        <v>121</v>
      </c>
      <c r="E5" s="534" t="s">
        <v>13</v>
      </c>
      <c r="F5" s="534"/>
      <c r="G5" s="534"/>
      <c r="H5" s="534"/>
      <c r="I5" s="534"/>
      <c r="J5" s="534"/>
      <c r="K5" s="66" t="s">
        <v>602</v>
      </c>
      <c r="L5" s="39"/>
      <c r="M5" s="56"/>
      <c r="N5" s="40"/>
      <c r="O5" s="41"/>
    </row>
    <row r="6" spans="1:15" x14ac:dyDescent="0.2">
      <c r="A6" s="42"/>
      <c r="B6" s="42"/>
      <c r="C6" s="57"/>
      <c r="D6" s="42"/>
      <c r="E6" s="535" t="s">
        <v>11</v>
      </c>
      <c r="F6" s="535"/>
      <c r="G6" s="535"/>
      <c r="H6" s="535"/>
      <c r="I6" s="535"/>
      <c r="J6" s="535"/>
      <c r="K6" s="57"/>
      <c r="L6" s="42"/>
      <c r="M6" s="42"/>
      <c r="N6" s="42"/>
      <c r="O6" s="42"/>
    </row>
    <row r="7" spans="1:15" ht="15.75" x14ac:dyDescent="0.25">
      <c r="A7" s="536" t="s">
        <v>603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</row>
    <row r="8" spans="1:15" ht="15.75" x14ac:dyDescent="0.25">
      <c r="A8" s="42"/>
      <c r="B8" s="42"/>
      <c r="C8" s="42"/>
      <c r="D8" s="2"/>
      <c r="E8" s="537" t="s">
        <v>159</v>
      </c>
      <c r="F8" s="537"/>
      <c r="G8" s="537"/>
      <c r="H8" s="537"/>
      <c r="I8" s="537"/>
      <c r="J8" s="537"/>
      <c r="K8" s="2"/>
      <c r="L8" s="57"/>
      <c r="M8" s="57"/>
      <c r="N8" s="57"/>
      <c r="O8" s="42"/>
    </row>
    <row r="9" spans="1:15" x14ac:dyDescent="0.2">
      <c r="A9" s="42"/>
      <c r="B9" s="42"/>
      <c r="C9" s="42"/>
      <c r="D9" s="2"/>
      <c r="E9" s="538" t="s">
        <v>122</v>
      </c>
      <c r="F9" s="538"/>
      <c r="G9" s="538"/>
      <c r="H9" s="538"/>
      <c r="I9" s="538"/>
      <c r="J9" s="538"/>
      <c r="K9" s="57"/>
      <c r="L9" s="57"/>
      <c r="M9" s="57"/>
      <c r="N9" s="57"/>
      <c r="O9" s="42"/>
    </row>
    <row r="10" spans="1:15" ht="15" x14ac:dyDescent="0.25">
      <c r="A10" s="42"/>
      <c r="B10" s="42"/>
      <c r="C10" s="42"/>
      <c r="D10" s="365" t="s">
        <v>123</v>
      </c>
      <c r="E10" s="767" t="s">
        <v>735</v>
      </c>
      <c r="F10" s="767"/>
      <c r="G10" s="767"/>
      <c r="H10" s="767"/>
      <c r="I10" s="767"/>
      <c r="J10" s="767"/>
      <c r="K10" s="57"/>
      <c r="L10" s="57"/>
      <c r="M10" s="57"/>
      <c r="N10" s="57"/>
      <c r="O10" s="42"/>
    </row>
    <row r="11" spans="1:15" ht="15" x14ac:dyDescent="0.25">
      <c r="A11" s="2"/>
      <c r="B11" s="2"/>
      <c r="C11" s="58"/>
      <c r="D11" s="2"/>
      <c r="E11" s="540" t="s">
        <v>65</v>
      </c>
      <c r="F11" s="540"/>
      <c r="G11" s="540"/>
      <c r="H11" s="540"/>
      <c r="I11" s="540"/>
      <c r="J11" s="540"/>
      <c r="K11" s="2"/>
      <c r="L11" s="2"/>
      <c r="M11" s="2"/>
      <c r="N11" s="39"/>
      <c r="O11" s="39"/>
    </row>
    <row r="12" spans="1:15" ht="13.5" thickBo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2.75" customHeight="1" x14ac:dyDescent="0.2">
      <c r="A13" s="509" t="s">
        <v>124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11"/>
      <c r="L13" s="209" t="s">
        <v>125</v>
      </c>
      <c r="M13" s="210" t="s">
        <v>424</v>
      </c>
      <c r="N13" s="211" t="s">
        <v>1</v>
      </c>
      <c r="O13" s="212" t="s">
        <v>425</v>
      </c>
    </row>
    <row r="14" spans="1:15" x14ac:dyDescent="0.2">
      <c r="A14" s="512"/>
      <c r="B14" s="513"/>
      <c r="C14" s="513"/>
      <c r="D14" s="513"/>
      <c r="E14" s="513"/>
      <c r="F14" s="513"/>
      <c r="G14" s="513"/>
      <c r="H14" s="513"/>
      <c r="I14" s="513"/>
      <c r="J14" s="513"/>
      <c r="K14" s="514"/>
      <c r="L14" s="213"/>
      <c r="M14" s="214"/>
      <c r="N14" s="214"/>
      <c r="O14" s="215"/>
    </row>
    <row r="15" spans="1:15" ht="30.75" customHeight="1" x14ac:dyDescent="0.2">
      <c r="A15" s="525" t="s">
        <v>126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7"/>
      <c r="L15" s="528" t="s">
        <v>127</v>
      </c>
      <c r="M15" s="529"/>
      <c r="N15" s="529"/>
      <c r="O15" s="530"/>
    </row>
    <row r="16" spans="1:15" ht="24" customHeight="1" x14ac:dyDescent="0.2">
      <c r="A16" s="525" t="s">
        <v>128</v>
      </c>
      <c r="B16" s="527"/>
      <c r="C16" s="198" t="s">
        <v>129</v>
      </c>
      <c r="D16" s="198" t="s">
        <v>130</v>
      </c>
      <c r="E16" s="198" t="s">
        <v>131</v>
      </c>
      <c r="F16" s="198" t="s">
        <v>132</v>
      </c>
      <c r="G16" s="533" t="s">
        <v>133</v>
      </c>
      <c r="H16" s="526"/>
      <c r="I16" s="527"/>
      <c r="J16" s="198" t="s">
        <v>134</v>
      </c>
      <c r="K16" s="198" t="s">
        <v>135</v>
      </c>
      <c r="L16" s="531"/>
      <c r="M16" s="513"/>
      <c r="N16" s="513"/>
      <c r="O16" s="532"/>
    </row>
    <row r="17" spans="1:15" x14ac:dyDescent="0.2">
      <c r="A17" s="203"/>
      <c r="B17" s="43"/>
      <c r="C17" s="43"/>
      <c r="D17" s="43"/>
      <c r="E17" s="367" t="s">
        <v>604</v>
      </c>
      <c r="F17" s="368" t="s">
        <v>420</v>
      </c>
      <c r="G17" s="369"/>
      <c r="H17" s="370" t="s">
        <v>136</v>
      </c>
      <c r="I17" s="369"/>
      <c r="J17" s="371" t="s">
        <v>605</v>
      </c>
      <c r="K17" s="372"/>
      <c r="L17" s="61"/>
      <c r="M17" s="61"/>
      <c r="N17" s="61"/>
      <c r="O17" s="205"/>
    </row>
    <row r="18" spans="1:15" ht="2.25" customHeight="1" x14ac:dyDescent="0.2">
      <c r="A18" s="20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62"/>
      <c r="M18" s="62"/>
      <c r="N18" s="62"/>
      <c r="O18" s="206"/>
    </row>
    <row r="19" spans="1:15" x14ac:dyDescent="0.2">
      <c r="A19" s="515" t="s">
        <v>137</v>
      </c>
      <c r="B19" s="516"/>
      <c r="C19" s="199" t="s">
        <v>137</v>
      </c>
      <c r="D19" s="199" t="s">
        <v>137</v>
      </c>
      <c r="E19" s="199" t="s">
        <v>137</v>
      </c>
      <c r="F19" s="199" t="s">
        <v>137</v>
      </c>
      <c r="G19" s="517" t="s">
        <v>137</v>
      </c>
      <c r="H19" s="518"/>
      <c r="I19" s="516"/>
      <c r="J19" s="199" t="s">
        <v>137</v>
      </c>
      <c r="K19" s="199" t="s">
        <v>137</v>
      </c>
      <c r="L19" s="519">
        <v>234.43</v>
      </c>
      <c r="M19" s="520"/>
      <c r="N19" s="520"/>
      <c r="O19" s="521"/>
    </row>
    <row r="20" spans="1:15" x14ac:dyDescent="0.2">
      <c r="A20" s="203"/>
      <c r="B20" s="43"/>
      <c r="C20" s="43"/>
      <c r="D20" s="43"/>
      <c r="E20" s="366" t="s">
        <v>604</v>
      </c>
      <c r="F20" s="59" t="s">
        <v>421</v>
      </c>
      <c r="G20" s="202"/>
      <c r="H20" s="44" t="s">
        <v>136</v>
      </c>
      <c r="I20" s="202"/>
      <c r="J20" s="60" t="s">
        <v>423</v>
      </c>
      <c r="K20" s="43"/>
      <c r="L20" s="61"/>
      <c r="M20" s="61"/>
      <c r="N20" s="61"/>
      <c r="O20" s="205"/>
    </row>
    <row r="21" spans="1:15" ht="2.25" customHeight="1" x14ac:dyDescent="0.2">
      <c r="A21" s="20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62"/>
      <c r="M21" s="62"/>
      <c r="N21" s="62"/>
      <c r="O21" s="206"/>
    </row>
    <row r="22" spans="1:15" x14ac:dyDescent="0.2">
      <c r="A22" s="515" t="s">
        <v>137</v>
      </c>
      <c r="B22" s="516"/>
      <c r="C22" s="199" t="s">
        <v>137</v>
      </c>
      <c r="D22" s="199" t="s">
        <v>137</v>
      </c>
      <c r="E22" s="199" t="s">
        <v>137</v>
      </c>
      <c r="F22" s="199" t="s">
        <v>137</v>
      </c>
      <c r="G22" s="517" t="s">
        <v>137</v>
      </c>
      <c r="H22" s="518"/>
      <c r="I22" s="516"/>
      <c r="J22" s="199" t="s">
        <v>137</v>
      </c>
      <c r="K22" s="199" t="s">
        <v>137</v>
      </c>
      <c r="L22" s="522">
        <v>250.84</v>
      </c>
      <c r="M22" s="523"/>
      <c r="N22" s="523"/>
      <c r="O22" s="524"/>
    </row>
    <row r="23" spans="1:15" x14ac:dyDescent="0.2">
      <c r="A23" s="203"/>
      <c r="B23" s="43"/>
      <c r="C23" s="43"/>
      <c r="D23" s="43"/>
      <c r="E23" s="366" t="s">
        <v>604</v>
      </c>
      <c r="F23" s="59" t="s">
        <v>422</v>
      </c>
      <c r="G23" s="202"/>
      <c r="H23" s="44" t="s">
        <v>136</v>
      </c>
      <c r="I23" s="202"/>
      <c r="J23" s="60"/>
      <c r="K23" s="43"/>
      <c r="L23" s="373"/>
      <c r="M23" s="373"/>
      <c r="N23" s="373"/>
      <c r="O23" s="374"/>
    </row>
    <row r="24" spans="1:15" ht="2.25" customHeight="1" x14ac:dyDescent="0.2">
      <c r="A24" s="20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375"/>
      <c r="M24" s="375"/>
      <c r="N24" s="375"/>
      <c r="O24" s="376"/>
    </row>
    <row r="25" spans="1:15" ht="13.5" thickBot="1" x14ac:dyDescent="0.25">
      <c r="A25" s="502" t="s">
        <v>137</v>
      </c>
      <c r="B25" s="503"/>
      <c r="C25" s="207" t="s">
        <v>137</v>
      </c>
      <c r="D25" s="207" t="s">
        <v>137</v>
      </c>
      <c r="E25" s="207" t="s">
        <v>137</v>
      </c>
      <c r="F25" s="207" t="s">
        <v>137</v>
      </c>
      <c r="G25" s="504" t="s">
        <v>137</v>
      </c>
      <c r="H25" s="505"/>
      <c r="I25" s="503"/>
      <c r="J25" s="207" t="s">
        <v>137</v>
      </c>
      <c r="K25" s="207" t="s">
        <v>137</v>
      </c>
      <c r="L25" s="506">
        <v>268.39999999999998</v>
      </c>
      <c r="M25" s="507"/>
      <c r="N25" s="507"/>
      <c r="O25" s="508"/>
    </row>
  </sheetData>
  <mergeCells count="20">
    <mergeCell ref="E5:J5"/>
    <mergeCell ref="E6:J6"/>
    <mergeCell ref="A7:O7"/>
    <mergeCell ref="E8:J8"/>
    <mergeCell ref="E9:J9"/>
    <mergeCell ref="E11:J11"/>
    <mergeCell ref="A25:B25"/>
    <mergeCell ref="G25:I25"/>
    <mergeCell ref="L25:O25"/>
    <mergeCell ref="A13:K14"/>
    <mergeCell ref="A19:B19"/>
    <mergeCell ref="G19:I19"/>
    <mergeCell ref="L19:O19"/>
    <mergeCell ref="A22:B22"/>
    <mergeCell ref="G22:I22"/>
    <mergeCell ref="L22:O22"/>
    <mergeCell ref="A15:K15"/>
    <mergeCell ref="L15:O16"/>
    <mergeCell ref="A16:B16"/>
    <mergeCell ref="G16:I16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topLeftCell="A7" zoomScale="93" zoomScaleNormal="100" zoomScaleSheetLayoutView="93" workbookViewId="0">
      <selection activeCell="A16" sqref="A16:N16"/>
    </sheetView>
  </sheetViews>
  <sheetFormatPr defaultRowHeight="12.75" x14ac:dyDescent="0.2"/>
  <cols>
    <col min="1" max="1" width="4.42578125" customWidth="1"/>
    <col min="2" max="2" width="12.140625" customWidth="1"/>
    <col min="3" max="6" width="13" customWidth="1"/>
    <col min="7" max="9" width="4" customWidth="1"/>
    <col min="10" max="10" width="13.7109375" customWidth="1"/>
    <col min="11" max="11" width="4" customWidth="1"/>
    <col min="12" max="12" width="7.140625" customWidth="1"/>
    <col min="13" max="13" width="2.5703125" customWidth="1"/>
    <col min="14" max="14" width="6.5703125" customWidth="1"/>
  </cols>
  <sheetData>
    <row r="1" spans="1:14" x14ac:dyDescent="0.2">
      <c r="A1" s="38" t="s">
        <v>334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5" t="s">
        <v>158</v>
      </c>
      <c r="N1" s="38"/>
    </row>
    <row r="2" spans="1:14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6" t="s">
        <v>601</v>
      </c>
      <c r="N2" s="38"/>
    </row>
    <row r="3" spans="1:14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8" t="s">
        <v>64</v>
      </c>
      <c r="N3" s="38"/>
    </row>
    <row r="4" spans="1:14" ht="9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 customHeight="1" x14ac:dyDescent="0.25">
      <c r="A5" s="40"/>
      <c r="B5" s="40"/>
      <c r="C5" s="58"/>
      <c r="E5" s="356" t="s">
        <v>606</v>
      </c>
      <c r="F5" s="534" t="s">
        <v>13</v>
      </c>
      <c r="G5" s="534"/>
      <c r="H5" s="534"/>
      <c r="I5" s="534"/>
      <c r="J5" s="534"/>
      <c r="K5" s="534"/>
      <c r="L5" s="66" t="s">
        <v>602</v>
      </c>
      <c r="M5" s="56"/>
      <c r="N5" s="40"/>
    </row>
    <row r="6" spans="1:14" x14ac:dyDescent="0.2">
      <c r="A6" s="42"/>
      <c r="B6" s="42"/>
      <c r="C6" s="57"/>
      <c r="E6" s="42"/>
      <c r="F6" s="535" t="s">
        <v>11</v>
      </c>
      <c r="G6" s="535"/>
      <c r="H6" s="535"/>
      <c r="I6" s="535"/>
      <c r="J6" s="535"/>
      <c r="K6" s="535"/>
      <c r="L6" s="57"/>
      <c r="M6" s="42"/>
      <c r="N6" s="42"/>
    </row>
    <row r="7" spans="1:14" ht="15.75" x14ac:dyDescent="0.25">
      <c r="A7" s="536" t="s">
        <v>603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</row>
    <row r="8" spans="1:14" ht="15.75" x14ac:dyDescent="0.25">
      <c r="A8" s="42"/>
      <c r="B8" s="42"/>
      <c r="C8" s="42"/>
      <c r="D8" s="2"/>
      <c r="E8" s="537" t="s">
        <v>159</v>
      </c>
      <c r="F8" s="537"/>
      <c r="G8" s="537"/>
      <c r="H8" s="537"/>
      <c r="I8" s="537"/>
      <c r="J8" s="537"/>
      <c r="K8" s="2"/>
      <c r="L8" s="57"/>
      <c r="M8" s="57"/>
      <c r="N8" s="57"/>
    </row>
    <row r="9" spans="1:14" x14ac:dyDescent="0.2">
      <c r="A9" s="42"/>
      <c r="B9" s="42"/>
      <c r="C9" s="42"/>
      <c r="D9" s="2"/>
      <c r="E9" s="538" t="s">
        <v>122</v>
      </c>
      <c r="F9" s="538"/>
      <c r="G9" s="538"/>
      <c r="H9" s="538"/>
      <c r="I9" s="538"/>
      <c r="J9" s="538"/>
      <c r="K9" s="57"/>
      <c r="L9" s="57"/>
      <c r="M9" s="57"/>
      <c r="N9" s="57"/>
    </row>
    <row r="10" spans="1:14" ht="15" x14ac:dyDescent="0.25">
      <c r="A10" s="42"/>
      <c r="B10" s="42"/>
      <c r="C10" s="42"/>
      <c r="D10" s="365" t="s">
        <v>123</v>
      </c>
      <c r="E10" s="539" t="s">
        <v>138</v>
      </c>
      <c r="F10" s="539"/>
      <c r="G10" s="539"/>
      <c r="H10" s="539"/>
      <c r="I10" s="539"/>
      <c r="J10" s="539"/>
    </row>
    <row r="11" spans="1:14" ht="15" x14ac:dyDescent="0.25">
      <c r="A11" s="2"/>
      <c r="B11" s="2"/>
      <c r="C11" s="58"/>
      <c r="D11" s="2"/>
      <c r="E11" s="540" t="s">
        <v>65</v>
      </c>
      <c r="F11" s="540"/>
      <c r="G11" s="540"/>
      <c r="H11" s="540"/>
      <c r="I11" s="540"/>
      <c r="J11" s="540"/>
      <c r="K11" s="2"/>
      <c r="L11" s="2"/>
      <c r="M11" s="2"/>
      <c r="N11" s="39"/>
    </row>
    <row r="12" spans="1:14" ht="13.5" thickBo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2.75" customHeight="1" x14ac:dyDescent="0.2">
      <c r="A13" s="509" t="s">
        <v>732</v>
      </c>
      <c r="B13" s="510"/>
      <c r="C13" s="510"/>
      <c r="D13" s="510"/>
      <c r="E13" s="510"/>
      <c r="F13" s="510"/>
      <c r="G13" s="510"/>
      <c r="H13" s="510"/>
      <c r="I13" s="510"/>
      <c r="J13" s="511"/>
      <c r="K13" s="753" t="s">
        <v>125</v>
      </c>
      <c r="L13" s="758"/>
      <c r="M13" s="759" t="s">
        <v>1</v>
      </c>
      <c r="N13" s="760"/>
    </row>
    <row r="14" spans="1:14" ht="12.75" customHeight="1" x14ac:dyDescent="0.2">
      <c r="A14" s="512"/>
      <c r="B14" s="513"/>
      <c r="C14" s="513"/>
      <c r="D14" s="513"/>
      <c r="E14" s="513"/>
      <c r="F14" s="513"/>
      <c r="G14" s="513"/>
      <c r="H14" s="513"/>
      <c r="I14" s="513"/>
      <c r="J14" s="514"/>
      <c r="K14" s="755"/>
      <c r="L14" s="754"/>
      <c r="M14" s="756"/>
      <c r="N14" s="761"/>
    </row>
    <row r="15" spans="1:14" ht="12.75" customHeight="1" x14ac:dyDescent="0.2">
      <c r="A15" s="525" t="s">
        <v>733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766"/>
    </row>
    <row r="16" spans="1:14" ht="30.75" customHeight="1" x14ac:dyDescent="0.2">
      <c r="A16" s="762" t="s">
        <v>734</v>
      </c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63"/>
    </row>
    <row r="17" spans="1:14" ht="24" customHeight="1" x14ac:dyDescent="0.2">
      <c r="A17" s="512" t="s">
        <v>128</v>
      </c>
      <c r="B17" s="514"/>
      <c r="C17" s="757" t="s">
        <v>129</v>
      </c>
      <c r="D17" s="757" t="s">
        <v>130</v>
      </c>
      <c r="E17" s="757" t="s">
        <v>131</v>
      </c>
      <c r="F17" s="757" t="s">
        <v>132</v>
      </c>
      <c r="G17" s="531" t="s">
        <v>133</v>
      </c>
      <c r="H17" s="513"/>
      <c r="I17" s="514"/>
      <c r="J17" s="757" t="s">
        <v>134</v>
      </c>
      <c r="K17" s="531" t="s">
        <v>135</v>
      </c>
      <c r="L17" s="513"/>
      <c r="M17" s="513"/>
      <c r="N17" s="532"/>
    </row>
    <row r="18" spans="1:14" x14ac:dyDescent="0.2">
      <c r="A18" s="203"/>
      <c r="B18" s="43"/>
      <c r="C18" s="43"/>
      <c r="D18" s="43"/>
      <c r="E18" s="367" t="s">
        <v>604</v>
      </c>
      <c r="F18" s="368" t="s">
        <v>420</v>
      </c>
      <c r="G18" s="369"/>
      <c r="H18" s="370" t="s">
        <v>136</v>
      </c>
      <c r="I18" s="369"/>
      <c r="J18" s="371" t="s">
        <v>605</v>
      </c>
      <c r="K18" s="372"/>
      <c r="L18" s="61"/>
      <c r="M18" s="61"/>
      <c r="N18" s="205"/>
    </row>
    <row r="19" spans="1:14" ht="2.25" customHeight="1" x14ac:dyDescent="0.2">
      <c r="A19" s="20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62"/>
      <c r="M19" s="62"/>
      <c r="N19" s="206"/>
    </row>
    <row r="20" spans="1:14" x14ac:dyDescent="0.2">
      <c r="A20" s="515" t="s">
        <v>137</v>
      </c>
      <c r="B20" s="516"/>
      <c r="C20" s="199" t="s">
        <v>137</v>
      </c>
      <c r="D20" s="199" t="s">
        <v>137</v>
      </c>
      <c r="E20" s="199" t="s">
        <v>137</v>
      </c>
      <c r="F20" s="199" t="s">
        <v>137</v>
      </c>
      <c r="G20" s="517" t="s">
        <v>137</v>
      </c>
      <c r="H20" s="518"/>
      <c r="I20" s="516"/>
      <c r="J20" s="199" t="s">
        <v>137</v>
      </c>
      <c r="K20" s="517" t="s">
        <v>137</v>
      </c>
      <c r="L20" s="518"/>
      <c r="M20" s="518"/>
      <c r="N20" s="764"/>
    </row>
    <row r="21" spans="1:14" x14ac:dyDescent="0.2">
      <c r="A21" s="203"/>
      <c r="B21" s="43"/>
      <c r="C21" s="43"/>
      <c r="D21" s="43"/>
      <c r="E21" s="366" t="s">
        <v>604</v>
      </c>
      <c r="F21" s="59" t="s">
        <v>421</v>
      </c>
      <c r="G21" s="202"/>
      <c r="H21" s="44" t="s">
        <v>136</v>
      </c>
      <c r="I21" s="202"/>
      <c r="J21" s="60" t="s">
        <v>423</v>
      </c>
      <c r="K21" s="43"/>
      <c r="L21" s="61"/>
      <c r="M21" s="61"/>
      <c r="N21" s="205"/>
    </row>
    <row r="22" spans="1:14" ht="2.25" customHeight="1" x14ac:dyDescent="0.2">
      <c r="A22" s="20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62"/>
      <c r="M22" s="62"/>
      <c r="N22" s="206"/>
    </row>
    <row r="23" spans="1:14" x14ac:dyDescent="0.2">
      <c r="A23" s="515" t="s">
        <v>137</v>
      </c>
      <c r="B23" s="516"/>
      <c r="C23" s="199" t="s">
        <v>137</v>
      </c>
      <c r="D23" s="199" t="s">
        <v>137</v>
      </c>
      <c r="E23" s="199" t="s">
        <v>137</v>
      </c>
      <c r="F23" s="199" t="s">
        <v>137</v>
      </c>
      <c r="G23" s="517" t="s">
        <v>137</v>
      </c>
      <c r="H23" s="518"/>
      <c r="I23" s="516"/>
      <c r="J23" s="199" t="s">
        <v>137</v>
      </c>
      <c r="K23" s="517" t="s">
        <v>137</v>
      </c>
      <c r="L23" s="518"/>
      <c r="M23" s="518"/>
      <c r="N23" s="764"/>
    </row>
    <row r="24" spans="1:14" x14ac:dyDescent="0.2">
      <c r="A24" s="203"/>
      <c r="B24" s="43"/>
      <c r="C24" s="43"/>
      <c r="D24" s="43"/>
      <c r="E24" s="366" t="s">
        <v>604</v>
      </c>
      <c r="F24" s="59" t="s">
        <v>422</v>
      </c>
      <c r="G24" s="202"/>
      <c r="H24" s="44" t="s">
        <v>136</v>
      </c>
      <c r="I24" s="202"/>
      <c r="J24" s="60"/>
      <c r="K24" s="43"/>
      <c r="L24" s="373"/>
      <c r="M24" s="373"/>
      <c r="N24" s="374"/>
    </row>
    <row r="25" spans="1:14" ht="2.25" customHeight="1" x14ac:dyDescent="0.2">
      <c r="A25" s="20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375"/>
      <c r="M25" s="375"/>
      <c r="N25" s="376"/>
    </row>
    <row r="26" spans="1:14" ht="13.5" thickBot="1" x14ac:dyDescent="0.25">
      <c r="A26" s="502" t="s">
        <v>137</v>
      </c>
      <c r="B26" s="503"/>
      <c r="C26" s="207" t="s">
        <v>137</v>
      </c>
      <c r="D26" s="207" t="s">
        <v>137</v>
      </c>
      <c r="E26" s="207" t="s">
        <v>137</v>
      </c>
      <c r="F26" s="207" t="s">
        <v>137</v>
      </c>
      <c r="G26" s="504" t="s">
        <v>137</v>
      </c>
      <c r="H26" s="505"/>
      <c r="I26" s="503"/>
      <c r="J26" s="207" t="s">
        <v>137</v>
      </c>
      <c r="K26" s="504" t="s">
        <v>137</v>
      </c>
      <c r="L26" s="505"/>
      <c r="M26" s="505"/>
      <c r="N26" s="765"/>
    </row>
  </sheetData>
  <mergeCells count="22">
    <mergeCell ref="A26:B26"/>
    <mergeCell ref="G26:I26"/>
    <mergeCell ref="A20:B20"/>
    <mergeCell ref="G20:I20"/>
    <mergeCell ref="A23:B23"/>
    <mergeCell ref="G23:I23"/>
    <mergeCell ref="K20:N20"/>
    <mergeCell ref="K23:N23"/>
    <mergeCell ref="K26:N26"/>
    <mergeCell ref="A17:B17"/>
    <mergeCell ref="G17:I17"/>
    <mergeCell ref="K17:N17"/>
    <mergeCell ref="A13:J14"/>
    <mergeCell ref="A16:N16"/>
    <mergeCell ref="A15:N15"/>
    <mergeCell ref="E11:J11"/>
    <mergeCell ref="E10:J10"/>
    <mergeCell ref="F5:K5"/>
    <mergeCell ref="F6:K6"/>
    <mergeCell ref="A7:N7"/>
    <mergeCell ref="E8:J8"/>
    <mergeCell ref="E9:J9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2"/>
  <sheetViews>
    <sheetView view="pageBreakPreview" topLeftCell="A52" zoomScaleNormal="110" zoomScaleSheetLayoutView="100" workbookViewId="0">
      <selection activeCell="J15" sqref="J15:BW15"/>
    </sheetView>
  </sheetViews>
  <sheetFormatPr defaultColWidth="0.85546875" defaultRowHeight="12.75" x14ac:dyDescent="0.2"/>
  <cols>
    <col min="1" max="102" width="0.85546875" style="2"/>
    <col min="103" max="103" width="2" style="2" customWidth="1"/>
    <col min="104" max="16384" width="0.85546875" style="2"/>
  </cols>
  <sheetData>
    <row r="1" spans="1:103" x14ac:dyDescent="0.2">
      <c r="CX1" s="28" t="s">
        <v>282</v>
      </c>
    </row>
    <row r="2" spans="1:103" s="5" customFormat="1" ht="15" x14ac:dyDescent="0.25">
      <c r="CX2" s="36" t="s">
        <v>601</v>
      </c>
    </row>
    <row r="3" spans="1:103" s="5" customFormat="1" ht="15" x14ac:dyDescent="0.25">
      <c r="CX3" s="12" t="s">
        <v>148</v>
      </c>
    </row>
    <row r="4" spans="1:103" s="63" customFormat="1" ht="15.75" x14ac:dyDescent="0.25">
      <c r="A4" s="536" t="s">
        <v>160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  <c r="BR4" s="536"/>
      <c r="BS4" s="536"/>
      <c r="BT4" s="536"/>
      <c r="BU4" s="536"/>
      <c r="BV4" s="536"/>
      <c r="BW4" s="536"/>
      <c r="BX4" s="536"/>
      <c r="BY4" s="536"/>
      <c r="BZ4" s="536"/>
      <c r="CA4" s="536"/>
      <c r="CB4" s="536"/>
      <c r="CC4" s="536"/>
      <c r="CD4" s="536"/>
      <c r="CE4" s="536"/>
      <c r="CF4" s="536"/>
      <c r="CG4" s="536"/>
      <c r="CH4" s="536"/>
      <c r="CI4" s="536"/>
      <c r="CJ4" s="536"/>
      <c r="CK4" s="536"/>
      <c r="CL4" s="536"/>
      <c r="CM4" s="536"/>
      <c r="CN4" s="536"/>
      <c r="CO4" s="536"/>
      <c r="CP4" s="536"/>
      <c r="CQ4" s="536"/>
      <c r="CR4" s="536"/>
      <c r="CS4" s="536"/>
      <c r="CT4" s="536"/>
      <c r="CU4" s="536"/>
      <c r="CV4" s="536"/>
      <c r="CW4" s="536"/>
      <c r="CX4" s="536"/>
    </row>
    <row r="5" spans="1:103" s="63" customFormat="1" ht="15.75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P5" s="542" t="s">
        <v>13</v>
      </c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3" t="s">
        <v>281</v>
      </c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4" t="s">
        <v>430</v>
      </c>
      <c r="CF5" s="544"/>
      <c r="CG5" s="544"/>
      <c r="CH5" s="544"/>
      <c r="CI5" s="545" t="s">
        <v>117</v>
      </c>
      <c r="CJ5" s="545"/>
      <c r="CK5" s="545"/>
      <c r="CL5" s="545"/>
      <c r="CM5" s="545"/>
      <c r="CN5" s="545"/>
      <c r="CO5" s="37"/>
      <c r="CP5" s="37"/>
      <c r="CQ5" s="37"/>
      <c r="CR5" s="37"/>
      <c r="CS5" s="37"/>
      <c r="CT5" s="37"/>
      <c r="CU5" s="37"/>
      <c r="CV5" s="37"/>
      <c r="CW5" s="37"/>
      <c r="CX5" s="37"/>
    </row>
    <row r="6" spans="1:103" s="21" customFormat="1" ht="11.25" x14ac:dyDescent="0.2">
      <c r="P6" s="546" t="s">
        <v>11</v>
      </c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CU6" s="54"/>
      <c r="CV6" s="64"/>
      <c r="CW6" s="64"/>
    </row>
    <row r="7" spans="1:103" s="63" customFormat="1" ht="12" customHeight="1" x14ac:dyDescent="0.25">
      <c r="A7" s="536" t="s">
        <v>161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</row>
    <row r="8" spans="1:103" s="63" customFormat="1" ht="12.7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O8" s="34" t="s">
        <v>162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542" t="s">
        <v>159</v>
      </c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37"/>
      <c r="CP8" s="37"/>
      <c r="CQ8" s="37"/>
      <c r="CR8" s="37"/>
      <c r="CS8" s="37"/>
      <c r="CT8" s="37"/>
      <c r="CU8" s="37"/>
      <c r="CV8" s="37"/>
      <c r="CW8" s="37"/>
      <c r="CX8" s="37"/>
    </row>
    <row r="9" spans="1:103" s="21" customFormat="1" ht="11.25" x14ac:dyDescent="0.2">
      <c r="AO9" s="546" t="s">
        <v>122</v>
      </c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6"/>
      <c r="CL9" s="546"/>
      <c r="CM9" s="546"/>
      <c r="CN9" s="546"/>
    </row>
    <row r="10" spans="1:103" s="5" customFormat="1" ht="13.5" customHeight="1" x14ac:dyDescent="0.25">
      <c r="CH10" s="541" t="s">
        <v>152</v>
      </c>
      <c r="CI10" s="541"/>
      <c r="CJ10" s="541"/>
      <c r="CK10" s="541"/>
      <c r="CL10" s="541"/>
      <c r="CM10" s="541"/>
      <c r="CN10" s="541"/>
      <c r="CO10" s="541"/>
      <c r="CP10" s="541"/>
      <c r="CQ10" s="541"/>
      <c r="CR10" s="541"/>
      <c r="CS10" s="541"/>
      <c r="CT10" s="541"/>
      <c r="CU10" s="541"/>
      <c r="CV10" s="541"/>
      <c r="CW10" s="541"/>
      <c r="CX10" s="541"/>
    </row>
    <row r="11" spans="1:103" s="21" customFormat="1" ht="22.5" customHeight="1" x14ac:dyDescent="0.2">
      <c r="A11" s="547" t="s">
        <v>1</v>
      </c>
      <c r="B11" s="547"/>
      <c r="C11" s="547"/>
      <c r="D11" s="547"/>
      <c r="E11" s="547"/>
      <c r="F11" s="547"/>
      <c r="G11" s="547"/>
      <c r="H11" s="547"/>
      <c r="I11" s="547" t="s">
        <v>163</v>
      </c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 t="s">
        <v>164</v>
      </c>
      <c r="BY11" s="547"/>
      <c r="BZ11" s="547"/>
      <c r="CA11" s="547"/>
      <c r="CB11" s="547"/>
      <c r="CC11" s="547"/>
      <c r="CD11" s="547"/>
      <c r="CE11" s="547"/>
      <c r="CF11" s="547"/>
      <c r="CG11" s="547"/>
      <c r="CH11" s="547" t="s">
        <v>165</v>
      </c>
      <c r="CI11" s="547"/>
      <c r="CJ11" s="547"/>
      <c r="CK11" s="547"/>
      <c r="CL11" s="547"/>
      <c r="CM11" s="547"/>
      <c r="CN11" s="547"/>
      <c r="CO11" s="547"/>
      <c r="CP11" s="547"/>
      <c r="CQ11" s="547"/>
      <c r="CR11" s="547"/>
      <c r="CS11" s="547"/>
      <c r="CT11" s="547"/>
      <c r="CU11" s="547"/>
      <c r="CV11" s="547"/>
      <c r="CW11" s="547"/>
      <c r="CX11" s="547"/>
    </row>
    <row r="12" spans="1:103" s="69" customFormat="1" ht="11.25" customHeight="1" x14ac:dyDescent="0.15">
      <c r="A12" s="548">
        <v>1</v>
      </c>
      <c r="B12" s="549"/>
      <c r="C12" s="549"/>
      <c r="D12" s="549"/>
      <c r="E12" s="549"/>
      <c r="F12" s="549"/>
      <c r="G12" s="549"/>
      <c r="H12" s="550"/>
      <c r="I12" s="67"/>
      <c r="J12" s="551" t="s">
        <v>166</v>
      </c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2"/>
      <c r="BX12" s="548" t="s">
        <v>167</v>
      </c>
      <c r="BY12" s="549"/>
      <c r="BZ12" s="549"/>
      <c r="CA12" s="549"/>
      <c r="CB12" s="549"/>
      <c r="CC12" s="549"/>
      <c r="CD12" s="549"/>
      <c r="CE12" s="549"/>
      <c r="CF12" s="549"/>
      <c r="CG12" s="550"/>
      <c r="CH12" s="553">
        <f>CH13+CH14+CH15+CH20+CH21</f>
        <v>2966.6699999999996</v>
      </c>
      <c r="CI12" s="554"/>
      <c r="CJ12" s="554"/>
      <c r="CK12" s="554"/>
      <c r="CL12" s="554"/>
      <c r="CM12" s="554"/>
      <c r="CN12" s="554"/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68"/>
    </row>
    <row r="13" spans="1:103" s="21" customFormat="1" ht="11.25" x14ac:dyDescent="0.2">
      <c r="A13" s="548" t="s">
        <v>168</v>
      </c>
      <c r="B13" s="549"/>
      <c r="C13" s="549"/>
      <c r="D13" s="549"/>
      <c r="E13" s="549"/>
      <c r="F13" s="549"/>
      <c r="G13" s="549"/>
      <c r="H13" s="550"/>
      <c r="I13" s="67"/>
      <c r="J13" s="555" t="s">
        <v>169</v>
      </c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  <c r="BO13" s="555"/>
      <c r="BP13" s="555"/>
      <c r="BQ13" s="555"/>
      <c r="BR13" s="555"/>
      <c r="BS13" s="555"/>
      <c r="BT13" s="555"/>
      <c r="BU13" s="555"/>
      <c r="BV13" s="555"/>
      <c r="BW13" s="556"/>
      <c r="BX13" s="548" t="s">
        <v>167</v>
      </c>
      <c r="BY13" s="549"/>
      <c r="BZ13" s="549"/>
      <c r="CA13" s="549"/>
      <c r="CB13" s="549"/>
      <c r="CC13" s="549"/>
      <c r="CD13" s="549"/>
      <c r="CE13" s="549"/>
      <c r="CF13" s="549"/>
      <c r="CG13" s="550"/>
      <c r="CH13" s="557">
        <v>1718.86</v>
      </c>
      <c r="CI13" s="558"/>
      <c r="CJ13" s="558"/>
      <c r="CK13" s="558"/>
      <c r="CL13" s="558"/>
      <c r="CM13" s="558"/>
      <c r="CN13" s="558"/>
      <c r="CO13" s="558"/>
      <c r="CP13" s="558"/>
      <c r="CQ13" s="558"/>
      <c r="CR13" s="558"/>
      <c r="CS13" s="558"/>
      <c r="CT13" s="558"/>
      <c r="CU13" s="558"/>
      <c r="CV13" s="558"/>
      <c r="CW13" s="558"/>
      <c r="CX13" s="558"/>
    </row>
    <row r="14" spans="1:103" s="21" customFormat="1" ht="11.25" x14ac:dyDescent="0.2">
      <c r="A14" s="548" t="s">
        <v>170</v>
      </c>
      <c r="B14" s="549"/>
      <c r="C14" s="549"/>
      <c r="D14" s="549"/>
      <c r="E14" s="549"/>
      <c r="F14" s="549"/>
      <c r="G14" s="549"/>
      <c r="H14" s="550"/>
      <c r="I14" s="67"/>
      <c r="J14" s="555" t="s">
        <v>171</v>
      </c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  <c r="BO14" s="555"/>
      <c r="BP14" s="555"/>
      <c r="BQ14" s="555"/>
      <c r="BR14" s="555"/>
      <c r="BS14" s="555"/>
      <c r="BT14" s="555"/>
      <c r="BU14" s="555"/>
      <c r="BV14" s="555"/>
      <c r="BW14" s="556"/>
      <c r="BX14" s="548" t="s">
        <v>167</v>
      </c>
      <c r="BY14" s="549"/>
      <c r="BZ14" s="549"/>
      <c r="CA14" s="549"/>
      <c r="CB14" s="549"/>
      <c r="CC14" s="549"/>
      <c r="CD14" s="549"/>
      <c r="CE14" s="549"/>
      <c r="CF14" s="549"/>
      <c r="CG14" s="550"/>
      <c r="CH14" s="557">
        <v>519.1</v>
      </c>
      <c r="CI14" s="558"/>
      <c r="CJ14" s="558"/>
      <c r="CK14" s="558"/>
      <c r="CL14" s="558"/>
      <c r="CM14" s="558"/>
      <c r="CN14" s="558"/>
      <c r="CO14" s="558"/>
      <c r="CP14" s="558"/>
      <c r="CQ14" s="558"/>
      <c r="CR14" s="558"/>
      <c r="CS14" s="558"/>
      <c r="CT14" s="558"/>
      <c r="CU14" s="558"/>
      <c r="CV14" s="558"/>
      <c r="CW14" s="558"/>
      <c r="CX14" s="558"/>
    </row>
    <row r="15" spans="1:103" s="21" customFormat="1" ht="11.25" x14ac:dyDescent="0.2">
      <c r="A15" s="548" t="s">
        <v>172</v>
      </c>
      <c r="B15" s="549"/>
      <c r="C15" s="549"/>
      <c r="D15" s="549"/>
      <c r="E15" s="549"/>
      <c r="F15" s="549"/>
      <c r="G15" s="549"/>
      <c r="H15" s="550"/>
      <c r="I15" s="67"/>
      <c r="J15" s="555" t="s">
        <v>173</v>
      </c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  <c r="BO15" s="555"/>
      <c r="BP15" s="555"/>
      <c r="BQ15" s="555"/>
      <c r="BR15" s="555"/>
      <c r="BS15" s="555"/>
      <c r="BT15" s="555"/>
      <c r="BU15" s="555"/>
      <c r="BV15" s="555"/>
      <c r="BW15" s="556"/>
      <c r="BX15" s="548" t="s">
        <v>167</v>
      </c>
      <c r="BY15" s="549"/>
      <c r="BZ15" s="549"/>
      <c r="CA15" s="549"/>
      <c r="CB15" s="549"/>
      <c r="CC15" s="549"/>
      <c r="CD15" s="549"/>
      <c r="CE15" s="549"/>
      <c r="CF15" s="549"/>
      <c r="CG15" s="550"/>
      <c r="CH15" s="557">
        <f>SUM(CH16:CX19)</f>
        <v>266.64</v>
      </c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  <c r="CW15" s="558"/>
      <c r="CX15" s="558"/>
    </row>
    <row r="16" spans="1:103" s="21" customFormat="1" ht="11.25" x14ac:dyDescent="0.2">
      <c r="A16" s="548" t="s">
        <v>174</v>
      </c>
      <c r="B16" s="549"/>
      <c r="C16" s="549"/>
      <c r="D16" s="549"/>
      <c r="E16" s="549"/>
      <c r="F16" s="549"/>
      <c r="G16" s="549"/>
      <c r="H16" s="550"/>
      <c r="I16" s="67"/>
      <c r="J16" s="551" t="s">
        <v>175</v>
      </c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1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2"/>
      <c r="BX16" s="548" t="s">
        <v>167</v>
      </c>
      <c r="BY16" s="549"/>
      <c r="BZ16" s="549"/>
      <c r="CA16" s="549"/>
      <c r="CB16" s="549"/>
      <c r="CC16" s="549"/>
      <c r="CD16" s="549"/>
      <c r="CE16" s="549"/>
      <c r="CF16" s="549"/>
      <c r="CG16" s="550"/>
      <c r="CH16" s="559">
        <v>266.64</v>
      </c>
      <c r="CI16" s="560"/>
      <c r="CJ16" s="560"/>
      <c r="CK16" s="560"/>
      <c r="CL16" s="560"/>
      <c r="CM16" s="560"/>
      <c r="CN16" s="560"/>
      <c r="CO16" s="560"/>
      <c r="CP16" s="560"/>
      <c r="CQ16" s="560"/>
      <c r="CR16" s="560"/>
      <c r="CS16" s="560"/>
      <c r="CT16" s="560"/>
      <c r="CU16" s="560"/>
      <c r="CV16" s="560"/>
      <c r="CW16" s="560"/>
      <c r="CX16" s="560"/>
    </row>
    <row r="17" spans="1:103" s="21" customFormat="1" ht="11.25" x14ac:dyDescent="0.2">
      <c r="A17" s="548" t="s">
        <v>176</v>
      </c>
      <c r="B17" s="549"/>
      <c r="C17" s="549"/>
      <c r="D17" s="549"/>
      <c r="E17" s="549"/>
      <c r="F17" s="549"/>
      <c r="G17" s="549"/>
      <c r="H17" s="550"/>
      <c r="I17" s="67"/>
      <c r="J17" s="551" t="s">
        <v>177</v>
      </c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2"/>
      <c r="BX17" s="548" t="s">
        <v>167</v>
      </c>
      <c r="BY17" s="549"/>
      <c r="BZ17" s="549"/>
      <c r="CA17" s="549"/>
      <c r="CB17" s="549"/>
      <c r="CC17" s="549"/>
      <c r="CD17" s="549"/>
      <c r="CE17" s="549"/>
      <c r="CF17" s="549"/>
      <c r="CG17" s="550"/>
      <c r="CH17" s="559"/>
      <c r="CI17" s="560"/>
      <c r="CJ17" s="560"/>
      <c r="CK17" s="560"/>
      <c r="CL17" s="560"/>
      <c r="CM17" s="560"/>
      <c r="CN17" s="560"/>
      <c r="CO17" s="560"/>
      <c r="CP17" s="560"/>
      <c r="CQ17" s="560"/>
      <c r="CR17" s="560"/>
      <c r="CS17" s="560"/>
      <c r="CT17" s="560"/>
      <c r="CU17" s="560"/>
      <c r="CV17" s="560"/>
      <c r="CW17" s="560"/>
      <c r="CX17" s="560"/>
    </row>
    <row r="18" spans="1:103" s="21" customFormat="1" ht="11.25" x14ac:dyDescent="0.2">
      <c r="A18" s="548" t="s">
        <v>178</v>
      </c>
      <c r="B18" s="549"/>
      <c r="C18" s="549"/>
      <c r="D18" s="549"/>
      <c r="E18" s="549"/>
      <c r="F18" s="549"/>
      <c r="G18" s="549"/>
      <c r="H18" s="550"/>
      <c r="I18" s="67"/>
      <c r="J18" s="551" t="s">
        <v>179</v>
      </c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1"/>
      <c r="BD18" s="551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2"/>
      <c r="BX18" s="548" t="s">
        <v>167</v>
      </c>
      <c r="BY18" s="549"/>
      <c r="BZ18" s="549"/>
      <c r="CA18" s="549"/>
      <c r="CB18" s="549"/>
      <c r="CC18" s="549"/>
      <c r="CD18" s="549"/>
      <c r="CE18" s="549"/>
      <c r="CF18" s="549"/>
      <c r="CG18" s="550"/>
      <c r="CH18" s="559"/>
      <c r="CI18" s="560"/>
      <c r="CJ18" s="560"/>
      <c r="CK18" s="560"/>
      <c r="CL18" s="560"/>
      <c r="CM18" s="560"/>
      <c r="CN18" s="560"/>
      <c r="CO18" s="560"/>
      <c r="CP18" s="560"/>
      <c r="CQ18" s="560"/>
      <c r="CR18" s="560"/>
      <c r="CS18" s="560"/>
      <c r="CT18" s="560"/>
      <c r="CU18" s="560"/>
      <c r="CV18" s="560"/>
      <c r="CW18" s="560"/>
      <c r="CX18" s="560"/>
    </row>
    <row r="19" spans="1:103" s="21" customFormat="1" ht="11.25" x14ac:dyDescent="0.2">
      <c r="A19" s="548" t="s">
        <v>180</v>
      </c>
      <c r="B19" s="549"/>
      <c r="C19" s="549"/>
      <c r="D19" s="549"/>
      <c r="E19" s="549"/>
      <c r="F19" s="549"/>
      <c r="G19" s="549"/>
      <c r="H19" s="550"/>
      <c r="I19" s="67"/>
      <c r="J19" s="551" t="s">
        <v>181</v>
      </c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  <c r="BC19" s="551"/>
      <c r="BD19" s="551"/>
      <c r="BE19" s="551"/>
      <c r="BF19" s="551"/>
      <c r="BG19" s="551"/>
      <c r="BH19" s="551"/>
      <c r="BI19" s="551"/>
      <c r="BJ19" s="551"/>
      <c r="BK19" s="551"/>
      <c r="BL19" s="551"/>
      <c r="BM19" s="551"/>
      <c r="BN19" s="551"/>
      <c r="BO19" s="551"/>
      <c r="BP19" s="551"/>
      <c r="BQ19" s="551"/>
      <c r="BR19" s="551"/>
      <c r="BS19" s="551"/>
      <c r="BT19" s="551"/>
      <c r="BU19" s="551"/>
      <c r="BV19" s="551"/>
      <c r="BW19" s="552"/>
      <c r="BX19" s="548" t="s">
        <v>167</v>
      </c>
      <c r="BY19" s="549"/>
      <c r="BZ19" s="549"/>
      <c r="CA19" s="549"/>
      <c r="CB19" s="549"/>
      <c r="CC19" s="549"/>
      <c r="CD19" s="549"/>
      <c r="CE19" s="549"/>
      <c r="CF19" s="549"/>
      <c r="CG19" s="550"/>
      <c r="CH19" s="559"/>
      <c r="CI19" s="560"/>
      <c r="CJ19" s="560"/>
      <c r="CK19" s="560"/>
      <c r="CL19" s="560"/>
      <c r="CM19" s="560"/>
      <c r="CN19" s="560"/>
      <c r="CO19" s="560"/>
      <c r="CP19" s="560"/>
      <c r="CQ19" s="560"/>
      <c r="CR19" s="560"/>
      <c r="CS19" s="560"/>
      <c r="CT19" s="560"/>
      <c r="CU19" s="560"/>
      <c r="CV19" s="560"/>
      <c r="CW19" s="560"/>
      <c r="CX19" s="560"/>
    </row>
    <row r="20" spans="1:103" s="21" customFormat="1" ht="11.25" x14ac:dyDescent="0.2">
      <c r="A20" s="561" t="s">
        <v>182</v>
      </c>
      <c r="B20" s="562"/>
      <c r="C20" s="562"/>
      <c r="D20" s="562"/>
      <c r="E20" s="562"/>
      <c r="F20" s="562"/>
      <c r="G20" s="562"/>
      <c r="H20" s="563"/>
      <c r="I20" s="70"/>
      <c r="J20" s="555" t="s">
        <v>183</v>
      </c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5"/>
      <c r="AN20" s="555"/>
      <c r="AO20" s="555"/>
      <c r="AP20" s="555"/>
      <c r="AQ20" s="555"/>
      <c r="AR20" s="555"/>
      <c r="AS20" s="555"/>
      <c r="AT20" s="555"/>
      <c r="AU20" s="555"/>
      <c r="AV20" s="555"/>
      <c r="AW20" s="555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5"/>
      <c r="BI20" s="555"/>
      <c r="BJ20" s="555"/>
      <c r="BK20" s="555"/>
      <c r="BL20" s="555"/>
      <c r="BM20" s="555"/>
      <c r="BN20" s="555"/>
      <c r="BO20" s="555"/>
      <c r="BP20" s="555"/>
      <c r="BQ20" s="555"/>
      <c r="BR20" s="555"/>
      <c r="BS20" s="555"/>
      <c r="BT20" s="555"/>
      <c r="BU20" s="555"/>
      <c r="BV20" s="555"/>
      <c r="BW20" s="556"/>
      <c r="BX20" s="548" t="s">
        <v>167</v>
      </c>
      <c r="BY20" s="549"/>
      <c r="BZ20" s="549"/>
      <c r="CA20" s="549"/>
      <c r="CB20" s="549"/>
      <c r="CC20" s="549"/>
      <c r="CD20" s="549"/>
      <c r="CE20" s="549"/>
      <c r="CF20" s="549"/>
      <c r="CG20" s="550"/>
      <c r="CH20" s="557">
        <v>118.68</v>
      </c>
      <c r="CI20" s="558"/>
      <c r="CJ20" s="558"/>
      <c r="CK20" s="558"/>
      <c r="CL20" s="558"/>
      <c r="CM20" s="558"/>
      <c r="CN20" s="558"/>
      <c r="CO20" s="558"/>
      <c r="CP20" s="558"/>
      <c r="CQ20" s="558"/>
      <c r="CR20" s="558"/>
      <c r="CS20" s="558"/>
      <c r="CT20" s="558"/>
      <c r="CU20" s="558"/>
      <c r="CV20" s="558"/>
      <c r="CW20" s="558"/>
      <c r="CX20" s="558"/>
    </row>
    <row r="21" spans="1:103" s="21" customFormat="1" ht="11.25" x14ac:dyDescent="0.2">
      <c r="A21" s="561" t="s">
        <v>184</v>
      </c>
      <c r="B21" s="562"/>
      <c r="C21" s="562"/>
      <c r="D21" s="562"/>
      <c r="E21" s="562"/>
      <c r="F21" s="562"/>
      <c r="G21" s="562"/>
      <c r="H21" s="563"/>
      <c r="I21" s="70"/>
      <c r="J21" s="555" t="s">
        <v>185</v>
      </c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5"/>
      <c r="BR21" s="555"/>
      <c r="BS21" s="555"/>
      <c r="BT21" s="555"/>
      <c r="BU21" s="555"/>
      <c r="BV21" s="555"/>
      <c r="BW21" s="556"/>
      <c r="BX21" s="548" t="s">
        <v>167</v>
      </c>
      <c r="BY21" s="549"/>
      <c r="BZ21" s="549"/>
      <c r="CA21" s="549"/>
      <c r="CB21" s="549"/>
      <c r="CC21" s="549"/>
      <c r="CD21" s="549"/>
      <c r="CE21" s="549"/>
      <c r="CF21" s="549"/>
      <c r="CG21" s="550"/>
      <c r="CH21" s="557">
        <f>CH22+CH27+CH30+CH35+CH45+CH46</f>
        <v>343.39</v>
      </c>
      <c r="CI21" s="558"/>
      <c r="CJ21" s="558"/>
      <c r="CK21" s="558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71"/>
    </row>
    <row r="22" spans="1:103" s="21" customFormat="1" ht="11.25" x14ac:dyDescent="0.2">
      <c r="A22" s="561" t="s">
        <v>186</v>
      </c>
      <c r="B22" s="562"/>
      <c r="C22" s="562"/>
      <c r="D22" s="562"/>
      <c r="E22" s="562"/>
      <c r="F22" s="562"/>
      <c r="G22" s="562"/>
      <c r="H22" s="563"/>
      <c r="I22" s="70"/>
      <c r="J22" s="555" t="s">
        <v>187</v>
      </c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5"/>
      <c r="AN22" s="555"/>
      <c r="AO22" s="555"/>
      <c r="AP22" s="555"/>
      <c r="AQ22" s="555"/>
      <c r="AR22" s="555"/>
      <c r="AS22" s="555"/>
      <c r="AT22" s="555"/>
      <c r="AU22" s="555"/>
      <c r="AV22" s="555"/>
      <c r="AW22" s="555"/>
      <c r="AX22" s="555"/>
      <c r="AY22" s="555"/>
      <c r="AZ22" s="555"/>
      <c r="BA22" s="555"/>
      <c r="BB22" s="555"/>
      <c r="BC22" s="555"/>
      <c r="BD22" s="555"/>
      <c r="BE22" s="555"/>
      <c r="BF22" s="555"/>
      <c r="BG22" s="555"/>
      <c r="BH22" s="555"/>
      <c r="BI22" s="555"/>
      <c r="BJ22" s="555"/>
      <c r="BK22" s="555"/>
      <c r="BL22" s="555"/>
      <c r="BM22" s="555"/>
      <c r="BN22" s="555"/>
      <c r="BO22" s="555"/>
      <c r="BP22" s="555"/>
      <c r="BQ22" s="555"/>
      <c r="BR22" s="555"/>
      <c r="BS22" s="555"/>
      <c r="BT22" s="555"/>
      <c r="BU22" s="555"/>
      <c r="BV22" s="555"/>
      <c r="BW22" s="556"/>
      <c r="BX22" s="548" t="s">
        <v>167</v>
      </c>
      <c r="BY22" s="549"/>
      <c r="BZ22" s="549"/>
      <c r="CA22" s="549"/>
      <c r="CB22" s="549"/>
      <c r="CC22" s="549"/>
      <c r="CD22" s="549"/>
      <c r="CE22" s="549"/>
      <c r="CF22" s="549"/>
      <c r="CG22" s="550"/>
      <c r="CH22" s="557">
        <f>SUM(CH23:CX26)</f>
        <v>0</v>
      </c>
      <c r="CI22" s="558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58"/>
      <c r="CV22" s="558"/>
      <c r="CW22" s="558"/>
      <c r="CX22" s="558"/>
    </row>
    <row r="23" spans="1:103" s="21" customFormat="1" ht="11.25" x14ac:dyDescent="0.2">
      <c r="A23" s="548" t="s">
        <v>188</v>
      </c>
      <c r="B23" s="549"/>
      <c r="C23" s="549"/>
      <c r="D23" s="549"/>
      <c r="E23" s="549"/>
      <c r="F23" s="549"/>
      <c r="G23" s="549"/>
      <c r="H23" s="550"/>
      <c r="I23" s="67"/>
      <c r="J23" s="551" t="s">
        <v>189</v>
      </c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  <c r="BA23" s="551"/>
      <c r="BB23" s="551"/>
      <c r="BC23" s="551"/>
      <c r="BD23" s="551"/>
      <c r="BE23" s="551"/>
      <c r="BF23" s="551"/>
      <c r="BG23" s="551"/>
      <c r="BH23" s="551"/>
      <c r="BI23" s="551"/>
      <c r="BJ23" s="551"/>
      <c r="BK23" s="551"/>
      <c r="BL23" s="551"/>
      <c r="BM23" s="551"/>
      <c r="BN23" s="551"/>
      <c r="BO23" s="551"/>
      <c r="BP23" s="551"/>
      <c r="BQ23" s="551"/>
      <c r="BR23" s="551"/>
      <c r="BS23" s="551"/>
      <c r="BT23" s="551"/>
      <c r="BU23" s="551"/>
      <c r="BV23" s="551"/>
      <c r="BW23" s="552"/>
      <c r="BX23" s="548" t="s">
        <v>167</v>
      </c>
      <c r="BY23" s="549"/>
      <c r="BZ23" s="549"/>
      <c r="CA23" s="549"/>
      <c r="CB23" s="549"/>
      <c r="CC23" s="549"/>
      <c r="CD23" s="549"/>
      <c r="CE23" s="549"/>
      <c r="CF23" s="549"/>
      <c r="CG23" s="550"/>
      <c r="CH23" s="559"/>
      <c r="CI23" s="560"/>
      <c r="CJ23" s="560"/>
      <c r="CK23" s="560"/>
      <c r="CL23" s="560"/>
      <c r="CM23" s="560"/>
      <c r="CN23" s="560"/>
      <c r="CO23" s="560"/>
      <c r="CP23" s="560"/>
      <c r="CQ23" s="560"/>
      <c r="CR23" s="560"/>
      <c r="CS23" s="560"/>
      <c r="CT23" s="560"/>
      <c r="CU23" s="560"/>
      <c r="CV23" s="560"/>
      <c r="CW23" s="560"/>
      <c r="CX23" s="560"/>
    </row>
    <row r="24" spans="1:103" s="21" customFormat="1" ht="11.25" x14ac:dyDescent="0.2">
      <c r="A24" s="548" t="s">
        <v>190</v>
      </c>
      <c r="B24" s="549"/>
      <c r="C24" s="549"/>
      <c r="D24" s="549"/>
      <c r="E24" s="549"/>
      <c r="F24" s="549"/>
      <c r="G24" s="549"/>
      <c r="H24" s="550"/>
      <c r="I24" s="67"/>
      <c r="J24" s="551" t="s">
        <v>191</v>
      </c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2"/>
      <c r="BX24" s="548" t="s">
        <v>167</v>
      </c>
      <c r="BY24" s="549"/>
      <c r="BZ24" s="549"/>
      <c r="CA24" s="549"/>
      <c r="CB24" s="549"/>
      <c r="CC24" s="549"/>
      <c r="CD24" s="549"/>
      <c r="CE24" s="549"/>
      <c r="CF24" s="549"/>
      <c r="CG24" s="550"/>
      <c r="CH24" s="559"/>
      <c r="CI24" s="560"/>
      <c r="CJ24" s="560"/>
      <c r="CK24" s="560"/>
      <c r="CL24" s="560"/>
      <c r="CM24" s="560"/>
      <c r="CN24" s="560"/>
      <c r="CO24" s="560"/>
      <c r="CP24" s="560"/>
      <c r="CQ24" s="560"/>
      <c r="CR24" s="560"/>
      <c r="CS24" s="560"/>
      <c r="CT24" s="560"/>
      <c r="CU24" s="560"/>
      <c r="CV24" s="560"/>
      <c r="CW24" s="560"/>
      <c r="CX24" s="560"/>
    </row>
    <row r="25" spans="1:103" s="21" customFormat="1" ht="22.5" customHeight="1" x14ac:dyDescent="0.2">
      <c r="A25" s="548" t="s">
        <v>192</v>
      </c>
      <c r="B25" s="549"/>
      <c r="C25" s="549"/>
      <c r="D25" s="549"/>
      <c r="E25" s="549"/>
      <c r="F25" s="549"/>
      <c r="G25" s="549"/>
      <c r="H25" s="550"/>
      <c r="I25" s="67"/>
      <c r="J25" s="551" t="s">
        <v>193</v>
      </c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2"/>
      <c r="BX25" s="548" t="s">
        <v>167</v>
      </c>
      <c r="BY25" s="549"/>
      <c r="BZ25" s="549"/>
      <c r="CA25" s="549"/>
      <c r="CB25" s="549"/>
      <c r="CC25" s="549"/>
      <c r="CD25" s="549"/>
      <c r="CE25" s="549"/>
      <c r="CF25" s="549"/>
      <c r="CG25" s="550"/>
      <c r="CH25" s="559"/>
      <c r="CI25" s="560"/>
      <c r="CJ25" s="560"/>
      <c r="CK25" s="560"/>
      <c r="CL25" s="560"/>
      <c r="CM25" s="560"/>
      <c r="CN25" s="560"/>
      <c r="CO25" s="560"/>
      <c r="CP25" s="560"/>
      <c r="CQ25" s="560"/>
      <c r="CR25" s="560"/>
      <c r="CS25" s="560"/>
      <c r="CT25" s="560"/>
      <c r="CU25" s="560"/>
      <c r="CV25" s="560"/>
      <c r="CW25" s="560"/>
      <c r="CX25" s="560"/>
    </row>
    <row r="26" spans="1:103" s="21" customFormat="1" ht="11.25" x14ac:dyDescent="0.2">
      <c r="A26" s="548" t="s">
        <v>194</v>
      </c>
      <c r="B26" s="549"/>
      <c r="C26" s="549"/>
      <c r="D26" s="549"/>
      <c r="E26" s="549"/>
      <c r="F26" s="549"/>
      <c r="G26" s="549"/>
      <c r="H26" s="550"/>
      <c r="I26" s="67"/>
      <c r="J26" s="551" t="s">
        <v>195</v>
      </c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551"/>
      <c r="BP26" s="551"/>
      <c r="BQ26" s="551"/>
      <c r="BR26" s="551"/>
      <c r="BS26" s="551"/>
      <c r="BT26" s="551"/>
      <c r="BU26" s="551"/>
      <c r="BV26" s="551"/>
      <c r="BW26" s="552"/>
      <c r="BX26" s="548" t="s">
        <v>167</v>
      </c>
      <c r="BY26" s="549"/>
      <c r="BZ26" s="549"/>
      <c r="CA26" s="549"/>
      <c r="CB26" s="549"/>
      <c r="CC26" s="549"/>
      <c r="CD26" s="549"/>
      <c r="CE26" s="549"/>
      <c r="CF26" s="549"/>
      <c r="CG26" s="550"/>
      <c r="CH26" s="559"/>
      <c r="CI26" s="560"/>
      <c r="CJ26" s="560"/>
      <c r="CK26" s="560"/>
      <c r="CL26" s="560"/>
      <c r="CM26" s="560"/>
      <c r="CN26" s="560"/>
      <c r="CO26" s="560"/>
      <c r="CP26" s="560"/>
      <c r="CQ26" s="560"/>
      <c r="CR26" s="560"/>
      <c r="CS26" s="560"/>
      <c r="CT26" s="560"/>
      <c r="CU26" s="560"/>
      <c r="CV26" s="560"/>
      <c r="CW26" s="560"/>
      <c r="CX26" s="560"/>
    </row>
    <row r="27" spans="1:103" s="21" customFormat="1" ht="11.25" x14ac:dyDescent="0.2">
      <c r="A27" s="561" t="s">
        <v>196</v>
      </c>
      <c r="B27" s="562"/>
      <c r="C27" s="562"/>
      <c r="D27" s="562"/>
      <c r="E27" s="562"/>
      <c r="F27" s="562"/>
      <c r="G27" s="562"/>
      <c r="H27" s="563"/>
      <c r="I27" s="70"/>
      <c r="J27" s="555" t="s">
        <v>197</v>
      </c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5"/>
      <c r="AN27" s="555"/>
      <c r="AO27" s="555"/>
      <c r="AP27" s="555"/>
      <c r="AQ27" s="555"/>
      <c r="AR27" s="555"/>
      <c r="AS27" s="555"/>
      <c r="AT27" s="555"/>
      <c r="AU27" s="555"/>
      <c r="AV27" s="555"/>
      <c r="AW27" s="555"/>
      <c r="AX27" s="555"/>
      <c r="AY27" s="555"/>
      <c r="AZ27" s="555"/>
      <c r="BA27" s="555"/>
      <c r="BB27" s="555"/>
      <c r="BC27" s="555"/>
      <c r="BD27" s="555"/>
      <c r="BE27" s="555"/>
      <c r="BF27" s="555"/>
      <c r="BG27" s="555"/>
      <c r="BH27" s="555"/>
      <c r="BI27" s="555"/>
      <c r="BJ27" s="555"/>
      <c r="BK27" s="555"/>
      <c r="BL27" s="555"/>
      <c r="BM27" s="555"/>
      <c r="BN27" s="555"/>
      <c r="BO27" s="555"/>
      <c r="BP27" s="555"/>
      <c r="BQ27" s="555"/>
      <c r="BR27" s="555"/>
      <c r="BS27" s="555"/>
      <c r="BT27" s="555"/>
      <c r="BU27" s="555"/>
      <c r="BV27" s="555"/>
      <c r="BW27" s="556"/>
      <c r="BX27" s="548" t="s">
        <v>167</v>
      </c>
      <c r="BY27" s="549"/>
      <c r="BZ27" s="549"/>
      <c r="CA27" s="549"/>
      <c r="CB27" s="549"/>
      <c r="CC27" s="549"/>
      <c r="CD27" s="549"/>
      <c r="CE27" s="549"/>
      <c r="CF27" s="549"/>
      <c r="CG27" s="550"/>
      <c r="CH27" s="557">
        <f>SUM(CH28:CX29)</f>
        <v>14.22</v>
      </c>
      <c r="CI27" s="558"/>
      <c r="CJ27" s="558"/>
      <c r="CK27" s="558"/>
      <c r="CL27" s="558"/>
      <c r="CM27" s="558"/>
      <c r="CN27" s="558"/>
      <c r="CO27" s="558"/>
      <c r="CP27" s="558"/>
      <c r="CQ27" s="558"/>
      <c r="CR27" s="558"/>
      <c r="CS27" s="558"/>
      <c r="CT27" s="558"/>
      <c r="CU27" s="558"/>
      <c r="CV27" s="558"/>
      <c r="CW27" s="558"/>
      <c r="CX27" s="558"/>
    </row>
    <row r="28" spans="1:103" s="21" customFormat="1" ht="22.5" customHeight="1" x14ac:dyDescent="0.2">
      <c r="A28" s="548" t="s">
        <v>198</v>
      </c>
      <c r="B28" s="549"/>
      <c r="C28" s="549"/>
      <c r="D28" s="549"/>
      <c r="E28" s="549"/>
      <c r="F28" s="549"/>
      <c r="G28" s="549"/>
      <c r="H28" s="550"/>
      <c r="I28" s="67"/>
      <c r="J28" s="551" t="s">
        <v>199</v>
      </c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1"/>
      <c r="BL28" s="551"/>
      <c r="BM28" s="551"/>
      <c r="BN28" s="551"/>
      <c r="BO28" s="551"/>
      <c r="BP28" s="551"/>
      <c r="BQ28" s="551"/>
      <c r="BR28" s="551"/>
      <c r="BS28" s="551"/>
      <c r="BT28" s="551"/>
      <c r="BU28" s="551"/>
      <c r="BV28" s="551"/>
      <c r="BW28" s="552"/>
      <c r="BX28" s="548" t="s">
        <v>167</v>
      </c>
      <c r="BY28" s="549"/>
      <c r="BZ28" s="549"/>
      <c r="CA28" s="549"/>
      <c r="CB28" s="549"/>
      <c r="CC28" s="549"/>
      <c r="CD28" s="549"/>
      <c r="CE28" s="549"/>
      <c r="CF28" s="549"/>
      <c r="CG28" s="550"/>
      <c r="CH28" s="559">
        <v>14.22</v>
      </c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</row>
    <row r="29" spans="1:103" s="21" customFormat="1" ht="11.25" x14ac:dyDescent="0.2">
      <c r="A29" s="548" t="s">
        <v>200</v>
      </c>
      <c r="B29" s="549"/>
      <c r="C29" s="549"/>
      <c r="D29" s="549"/>
      <c r="E29" s="549"/>
      <c r="F29" s="549"/>
      <c r="G29" s="549"/>
      <c r="H29" s="550"/>
      <c r="I29" s="67"/>
      <c r="J29" s="551" t="s">
        <v>201</v>
      </c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  <c r="BA29" s="551"/>
      <c r="BB29" s="551"/>
      <c r="BC29" s="551"/>
      <c r="BD29" s="551"/>
      <c r="BE29" s="551"/>
      <c r="BF29" s="551"/>
      <c r="BG29" s="551"/>
      <c r="BH29" s="551"/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1"/>
      <c r="BU29" s="551"/>
      <c r="BV29" s="551"/>
      <c r="BW29" s="552"/>
      <c r="BX29" s="548" t="s">
        <v>167</v>
      </c>
      <c r="BY29" s="549"/>
      <c r="BZ29" s="549"/>
      <c r="CA29" s="549"/>
      <c r="CB29" s="549"/>
      <c r="CC29" s="549"/>
      <c r="CD29" s="549"/>
      <c r="CE29" s="549"/>
      <c r="CF29" s="549"/>
      <c r="CG29" s="550"/>
      <c r="CH29" s="559"/>
      <c r="CI29" s="560"/>
      <c r="CJ29" s="560"/>
      <c r="CK29" s="560"/>
      <c r="CL29" s="560"/>
      <c r="CM29" s="560"/>
      <c r="CN29" s="560"/>
      <c r="CO29" s="560"/>
      <c r="CP29" s="560"/>
      <c r="CQ29" s="560"/>
      <c r="CR29" s="560"/>
      <c r="CS29" s="560"/>
      <c r="CT29" s="560"/>
      <c r="CU29" s="560"/>
      <c r="CV29" s="560"/>
      <c r="CW29" s="560"/>
      <c r="CX29" s="560"/>
    </row>
    <row r="30" spans="1:103" s="21" customFormat="1" ht="11.25" x14ac:dyDescent="0.2">
      <c r="A30" s="561" t="s">
        <v>202</v>
      </c>
      <c r="B30" s="562"/>
      <c r="C30" s="562"/>
      <c r="D30" s="562"/>
      <c r="E30" s="562"/>
      <c r="F30" s="562"/>
      <c r="G30" s="562"/>
      <c r="H30" s="563"/>
      <c r="I30" s="70"/>
      <c r="J30" s="555" t="s">
        <v>203</v>
      </c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55"/>
      <c r="AR30" s="555"/>
      <c r="AS30" s="555"/>
      <c r="AT30" s="555"/>
      <c r="AU30" s="555"/>
      <c r="AV30" s="555"/>
      <c r="AW30" s="555"/>
      <c r="AX30" s="555"/>
      <c r="AY30" s="555"/>
      <c r="AZ30" s="555"/>
      <c r="BA30" s="555"/>
      <c r="BB30" s="555"/>
      <c r="BC30" s="555"/>
      <c r="BD30" s="555"/>
      <c r="BE30" s="555"/>
      <c r="BF30" s="555"/>
      <c r="BG30" s="555"/>
      <c r="BH30" s="555"/>
      <c r="BI30" s="555"/>
      <c r="BJ30" s="555"/>
      <c r="BK30" s="555"/>
      <c r="BL30" s="555"/>
      <c r="BM30" s="555"/>
      <c r="BN30" s="555"/>
      <c r="BO30" s="555"/>
      <c r="BP30" s="555"/>
      <c r="BQ30" s="555"/>
      <c r="BR30" s="555"/>
      <c r="BS30" s="555"/>
      <c r="BT30" s="555"/>
      <c r="BU30" s="555"/>
      <c r="BV30" s="555"/>
      <c r="BW30" s="556"/>
      <c r="BX30" s="548" t="s">
        <v>167</v>
      </c>
      <c r="BY30" s="549"/>
      <c r="BZ30" s="549"/>
      <c r="CA30" s="549"/>
      <c r="CB30" s="549"/>
      <c r="CC30" s="549"/>
      <c r="CD30" s="549"/>
      <c r="CE30" s="549"/>
      <c r="CF30" s="549"/>
      <c r="CG30" s="550"/>
      <c r="CH30" s="557">
        <f>SUM(CH31:CX34)</f>
        <v>0</v>
      </c>
      <c r="CI30" s="558"/>
      <c r="CJ30" s="558"/>
      <c r="CK30" s="558"/>
      <c r="CL30" s="558"/>
      <c r="CM30" s="558"/>
      <c r="CN30" s="558"/>
      <c r="CO30" s="558"/>
      <c r="CP30" s="558"/>
      <c r="CQ30" s="558"/>
      <c r="CR30" s="558"/>
      <c r="CS30" s="558"/>
      <c r="CT30" s="558"/>
      <c r="CU30" s="558"/>
      <c r="CV30" s="558"/>
      <c r="CW30" s="558"/>
      <c r="CX30" s="558"/>
    </row>
    <row r="31" spans="1:103" s="21" customFormat="1" ht="11.25" customHeight="1" x14ac:dyDescent="0.2">
      <c r="A31" s="548" t="s">
        <v>204</v>
      </c>
      <c r="B31" s="549"/>
      <c r="C31" s="549"/>
      <c r="D31" s="549"/>
      <c r="E31" s="549"/>
      <c r="F31" s="549"/>
      <c r="G31" s="549"/>
      <c r="H31" s="550"/>
      <c r="I31" s="67"/>
      <c r="J31" s="551" t="s">
        <v>205</v>
      </c>
      <c r="K31" s="551"/>
      <c r="L31" s="551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1"/>
      <c r="BJ31" s="551"/>
      <c r="BK31" s="551"/>
      <c r="BL31" s="551"/>
      <c r="BM31" s="551"/>
      <c r="BN31" s="551"/>
      <c r="BO31" s="551"/>
      <c r="BP31" s="551"/>
      <c r="BQ31" s="551"/>
      <c r="BR31" s="551"/>
      <c r="BS31" s="551"/>
      <c r="BT31" s="551"/>
      <c r="BU31" s="551"/>
      <c r="BV31" s="551"/>
      <c r="BW31" s="552"/>
      <c r="BX31" s="548" t="s">
        <v>167</v>
      </c>
      <c r="BY31" s="549"/>
      <c r="BZ31" s="549"/>
      <c r="CA31" s="549"/>
      <c r="CB31" s="549"/>
      <c r="CC31" s="549"/>
      <c r="CD31" s="549"/>
      <c r="CE31" s="549"/>
      <c r="CF31" s="549"/>
      <c r="CG31" s="550"/>
      <c r="CH31" s="559"/>
      <c r="CI31" s="560"/>
      <c r="CJ31" s="560"/>
      <c r="CK31" s="560"/>
      <c r="CL31" s="560"/>
      <c r="CM31" s="560"/>
      <c r="CN31" s="560"/>
      <c r="CO31" s="560"/>
      <c r="CP31" s="560"/>
      <c r="CQ31" s="560"/>
      <c r="CR31" s="560"/>
      <c r="CS31" s="560"/>
      <c r="CT31" s="560"/>
      <c r="CU31" s="560"/>
      <c r="CV31" s="560"/>
      <c r="CW31" s="560"/>
      <c r="CX31" s="560"/>
    </row>
    <row r="32" spans="1:103" s="21" customFormat="1" ht="11.25" x14ac:dyDescent="0.2">
      <c r="A32" s="548" t="s">
        <v>206</v>
      </c>
      <c r="B32" s="549"/>
      <c r="C32" s="549"/>
      <c r="D32" s="549"/>
      <c r="E32" s="549"/>
      <c r="F32" s="549"/>
      <c r="G32" s="549"/>
      <c r="H32" s="550"/>
      <c r="I32" s="67"/>
      <c r="J32" s="551" t="s">
        <v>207</v>
      </c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1"/>
      <c r="BV32" s="551"/>
      <c r="BW32" s="552"/>
      <c r="BX32" s="548" t="s">
        <v>167</v>
      </c>
      <c r="BY32" s="549"/>
      <c r="BZ32" s="549"/>
      <c r="CA32" s="549"/>
      <c r="CB32" s="549"/>
      <c r="CC32" s="549"/>
      <c r="CD32" s="549"/>
      <c r="CE32" s="549"/>
      <c r="CF32" s="549"/>
      <c r="CG32" s="550"/>
      <c r="CH32" s="559"/>
      <c r="CI32" s="560"/>
      <c r="CJ32" s="560"/>
      <c r="CK32" s="560"/>
      <c r="CL32" s="560"/>
      <c r="CM32" s="560"/>
      <c r="CN32" s="560"/>
      <c r="CO32" s="560"/>
      <c r="CP32" s="560"/>
      <c r="CQ32" s="560"/>
      <c r="CR32" s="560"/>
      <c r="CS32" s="560"/>
      <c r="CT32" s="560"/>
      <c r="CU32" s="560"/>
      <c r="CV32" s="560"/>
      <c r="CW32" s="560"/>
      <c r="CX32" s="560"/>
    </row>
    <row r="33" spans="1:102" s="21" customFormat="1" ht="11.25" x14ac:dyDescent="0.2">
      <c r="A33" s="548" t="s">
        <v>208</v>
      </c>
      <c r="B33" s="549"/>
      <c r="C33" s="549"/>
      <c r="D33" s="549"/>
      <c r="E33" s="549"/>
      <c r="F33" s="549"/>
      <c r="G33" s="549"/>
      <c r="H33" s="550"/>
      <c r="I33" s="67"/>
      <c r="J33" s="551" t="s">
        <v>209</v>
      </c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1"/>
      <c r="BN33" s="551"/>
      <c r="BO33" s="551"/>
      <c r="BP33" s="551"/>
      <c r="BQ33" s="551"/>
      <c r="BR33" s="551"/>
      <c r="BS33" s="551"/>
      <c r="BT33" s="551"/>
      <c r="BU33" s="551"/>
      <c r="BV33" s="551"/>
      <c r="BW33" s="552"/>
      <c r="BX33" s="548" t="s">
        <v>167</v>
      </c>
      <c r="BY33" s="549"/>
      <c r="BZ33" s="549"/>
      <c r="CA33" s="549"/>
      <c r="CB33" s="549"/>
      <c r="CC33" s="549"/>
      <c r="CD33" s="549"/>
      <c r="CE33" s="549"/>
      <c r="CF33" s="549"/>
      <c r="CG33" s="550"/>
      <c r="CH33" s="559"/>
      <c r="CI33" s="560"/>
      <c r="CJ33" s="560"/>
      <c r="CK33" s="560"/>
      <c r="CL33" s="560"/>
      <c r="CM33" s="560"/>
      <c r="CN33" s="560"/>
      <c r="CO33" s="560"/>
      <c r="CP33" s="560"/>
      <c r="CQ33" s="560"/>
      <c r="CR33" s="560"/>
      <c r="CS33" s="560"/>
      <c r="CT33" s="560"/>
      <c r="CU33" s="560"/>
      <c r="CV33" s="560"/>
      <c r="CW33" s="560"/>
      <c r="CX33" s="560"/>
    </row>
    <row r="34" spans="1:102" s="21" customFormat="1" ht="11.25" x14ac:dyDescent="0.2">
      <c r="A34" s="548" t="s">
        <v>210</v>
      </c>
      <c r="B34" s="549"/>
      <c r="C34" s="549"/>
      <c r="D34" s="549"/>
      <c r="E34" s="549"/>
      <c r="F34" s="549"/>
      <c r="G34" s="549"/>
      <c r="H34" s="550"/>
      <c r="I34" s="67"/>
      <c r="J34" s="551" t="s">
        <v>211</v>
      </c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2"/>
      <c r="BX34" s="548" t="s">
        <v>167</v>
      </c>
      <c r="BY34" s="549"/>
      <c r="BZ34" s="549"/>
      <c r="CA34" s="549"/>
      <c r="CB34" s="549"/>
      <c r="CC34" s="549"/>
      <c r="CD34" s="549"/>
      <c r="CE34" s="549"/>
      <c r="CF34" s="549"/>
      <c r="CG34" s="550"/>
      <c r="CH34" s="559"/>
      <c r="CI34" s="560"/>
      <c r="CJ34" s="560"/>
      <c r="CK34" s="560"/>
      <c r="CL34" s="560"/>
      <c r="CM34" s="560"/>
      <c r="CN34" s="560"/>
      <c r="CO34" s="560"/>
      <c r="CP34" s="560"/>
      <c r="CQ34" s="560"/>
      <c r="CR34" s="560"/>
      <c r="CS34" s="560"/>
      <c r="CT34" s="560"/>
      <c r="CU34" s="560"/>
      <c r="CV34" s="560"/>
      <c r="CW34" s="560"/>
      <c r="CX34" s="560"/>
    </row>
    <row r="35" spans="1:102" s="21" customFormat="1" ht="11.25" x14ac:dyDescent="0.2">
      <c r="A35" s="561" t="s">
        <v>212</v>
      </c>
      <c r="B35" s="562"/>
      <c r="C35" s="562"/>
      <c r="D35" s="562"/>
      <c r="E35" s="562"/>
      <c r="F35" s="562"/>
      <c r="G35" s="562"/>
      <c r="H35" s="563"/>
      <c r="I35" s="70"/>
      <c r="J35" s="555" t="s">
        <v>213</v>
      </c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5"/>
      <c r="AN35" s="555"/>
      <c r="AO35" s="555"/>
      <c r="AP35" s="555"/>
      <c r="AQ35" s="555"/>
      <c r="AR35" s="555"/>
      <c r="AS35" s="555"/>
      <c r="AT35" s="555"/>
      <c r="AU35" s="555"/>
      <c r="AV35" s="555"/>
      <c r="AW35" s="555"/>
      <c r="AX35" s="555"/>
      <c r="AY35" s="555"/>
      <c r="AZ35" s="555"/>
      <c r="BA35" s="555"/>
      <c r="BB35" s="555"/>
      <c r="BC35" s="555"/>
      <c r="BD35" s="555"/>
      <c r="BE35" s="555"/>
      <c r="BF35" s="555"/>
      <c r="BG35" s="555"/>
      <c r="BH35" s="555"/>
      <c r="BI35" s="555"/>
      <c r="BJ35" s="555"/>
      <c r="BK35" s="555"/>
      <c r="BL35" s="555"/>
      <c r="BM35" s="555"/>
      <c r="BN35" s="555"/>
      <c r="BO35" s="555"/>
      <c r="BP35" s="555"/>
      <c r="BQ35" s="555"/>
      <c r="BR35" s="555"/>
      <c r="BS35" s="555"/>
      <c r="BT35" s="555"/>
      <c r="BU35" s="555"/>
      <c r="BV35" s="555"/>
      <c r="BW35" s="556"/>
      <c r="BX35" s="548" t="s">
        <v>167</v>
      </c>
      <c r="BY35" s="549"/>
      <c r="BZ35" s="549"/>
      <c r="CA35" s="549"/>
      <c r="CB35" s="549"/>
      <c r="CC35" s="549"/>
      <c r="CD35" s="549"/>
      <c r="CE35" s="549"/>
      <c r="CF35" s="549"/>
      <c r="CG35" s="550"/>
      <c r="CH35" s="557">
        <f>SUM(CH36:CX40)</f>
        <v>14.08</v>
      </c>
      <c r="CI35" s="558"/>
      <c r="CJ35" s="558"/>
      <c r="CK35" s="558"/>
      <c r="CL35" s="558"/>
      <c r="CM35" s="558"/>
      <c r="CN35" s="558"/>
      <c r="CO35" s="558"/>
      <c r="CP35" s="558"/>
      <c r="CQ35" s="558"/>
      <c r="CR35" s="558"/>
      <c r="CS35" s="558"/>
      <c r="CT35" s="558"/>
      <c r="CU35" s="558"/>
      <c r="CV35" s="558"/>
      <c r="CW35" s="558"/>
      <c r="CX35" s="558"/>
    </row>
    <row r="36" spans="1:102" s="21" customFormat="1" ht="11.25" customHeight="1" x14ac:dyDescent="0.2">
      <c r="A36" s="548" t="s">
        <v>214</v>
      </c>
      <c r="B36" s="549"/>
      <c r="C36" s="549"/>
      <c r="D36" s="549"/>
      <c r="E36" s="549"/>
      <c r="F36" s="549"/>
      <c r="G36" s="549"/>
      <c r="H36" s="550"/>
      <c r="I36" s="67"/>
      <c r="J36" s="551" t="s">
        <v>215</v>
      </c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1"/>
      <c r="BV36" s="551"/>
      <c r="BW36" s="552"/>
      <c r="BX36" s="548" t="s">
        <v>167</v>
      </c>
      <c r="BY36" s="549"/>
      <c r="BZ36" s="549"/>
      <c r="CA36" s="549"/>
      <c r="CB36" s="549"/>
      <c r="CC36" s="549"/>
      <c r="CD36" s="549"/>
      <c r="CE36" s="549"/>
      <c r="CF36" s="549"/>
      <c r="CG36" s="550"/>
      <c r="CH36" s="559">
        <v>14.08</v>
      </c>
      <c r="CI36" s="560"/>
      <c r="CJ36" s="560"/>
      <c r="CK36" s="560"/>
      <c r="CL36" s="560"/>
      <c r="CM36" s="560"/>
      <c r="CN36" s="560"/>
      <c r="CO36" s="560"/>
      <c r="CP36" s="560"/>
      <c r="CQ36" s="560"/>
      <c r="CR36" s="560"/>
      <c r="CS36" s="560"/>
      <c r="CT36" s="560"/>
      <c r="CU36" s="560"/>
      <c r="CV36" s="560"/>
      <c r="CW36" s="560"/>
      <c r="CX36" s="560"/>
    </row>
    <row r="37" spans="1:102" s="21" customFormat="1" ht="11.25" x14ac:dyDescent="0.2">
      <c r="A37" s="548" t="s">
        <v>216</v>
      </c>
      <c r="B37" s="549"/>
      <c r="C37" s="549"/>
      <c r="D37" s="549"/>
      <c r="E37" s="549"/>
      <c r="F37" s="549"/>
      <c r="G37" s="549"/>
      <c r="H37" s="550"/>
      <c r="I37" s="67"/>
      <c r="J37" s="551" t="s">
        <v>217</v>
      </c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1"/>
      <c r="BG37" s="551"/>
      <c r="BH37" s="551"/>
      <c r="BI37" s="551"/>
      <c r="BJ37" s="551"/>
      <c r="BK37" s="551"/>
      <c r="BL37" s="551"/>
      <c r="BM37" s="551"/>
      <c r="BN37" s="551"/>
      <c r="BO37" s="551"/>
      <c r="BP37" s="551"/>
      <c r="BQ37" s="551"/>
      <c r="BR37" s="551"/>
      <c r="BS37" s="551"/>
      <c r="BT37" s="551"/>
      <c r="BU37" s="551"/>
      <c r="BV37" s="551"/>
      <c r="BW37" s="552"/>
      <c r="BX37" s="548" t="s">
        <v>167</v>
      </c>
      <c r="BY37" s="549"/>
      <c r="BZ37" s="549"/>
      <c r="CA37" s="549"/>
      <c r="CB37" s="549"/>
      <c r="CC37" s="549"/>
      <c r="CD37" s="549"/>
      <c r="CE37" s="549"/>
      <c r="CF37" s="549"/>
      <c r="CG37" s="550"/>
      <c r="CH37" s="559"/>
      <c r="CI37" s="560"/>
      <c r="CJ37" s="560"/>
      <c r="CK37" s="560"/>
      <c r="CL37" s="560"/>
      <c r="CM37" s="560"/>
      <c r="CN37" s="560"/>
      <c r="CO37" s="560"/>
      <c r="CP37" s="560"/>
      <c r="CQ37" s="560"/>
      <c r="CR37" s="560"/>
      <c r="CS37" s="560"/>
      <c r="CT37" s="560"/>
      <c r="CU37" s="560"/>
      <c r="CV37" s="560"/>
      <c r="CW37" s="560"/>
      <c r="CX37" s="560"/>
    </row>
    <row r="38" spans="1:102" s="21" customFormat="1" ht="11.25" x14ac:dyDescent="0.2">
      <c r="A38" s="548" t="s">
        <v>218</v>
      </c>
      <c r="B38" s="549"/>
      <c r="C38" s="549"/>
      <c r="D38" s="549"/>
      <c r="E38" s="549"/>
      <c r="F38" s="549"/>
      <c r="G38" s="549"/>
      <c r="H38" s="550"/>
      <c r="I38" s="67"/>
      <c r="J38" s="551" t="s">
        <v>219</v>
      </c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551"/>
      <c r="BT38" s="551"/>
      <c r="BU38" s="551"/>
      <c r="BV38" s="551"/>
      <c r="BW38" s="552"/>
      <c r="BX38" s="548" t="s">
        <v>167</v>
      </c>
      <c r="BY38" s="549"/>
      <c r="BZ38" s="549"/>
      <c r="CA38" s="549"/>
      <c r="CB38" s="549"/>
      <c r="CC38" s="549"/>
      <c r="CD38" s="549"/>
      <c r="CE38" s="549"/>
      <c r="CF38" s="549"/>
      <c r="CG38" s="550"/>
      <c r="CH38" s="559"/>
      <c r="CI38" s="560"/>
      <c r="CJ38" s="560"/>
      <c r="CK38" s="560"/>
      <c r="CL38" s="560"/>
      <c r="CM38" s="560"/>
      <c r="CN38" s="560"/>
      <c r="CO38" s="560"/>
      <c r="CP38" s="560"/>
      <c r="CQ38" s="560"/>
      <c r="CR38" s="560"/>
      <c r="CS38" s="560"/>
      <c r="CT38" s="560"/>
      <c r="CU38" s="560"/>
      <c r="CV38" s="560"/>
      <c r="CW38" s="560"/>
      <c r="CX38" s="560"/>
    </row>
    <row r="39" spans="1:102" s="21" customFormat="1" ht="11.25" x14ac:dyDescent="0.2">
      <c r="A39" s="548" t="s">
        <v>220</v>
      </c>
      <c r="B39" s="549"/>
      <c r="C39" s="549"/>
      <c r="D39" s="549"/>
      <c r="E39" s="549"/>
      <c r="F39" s="549"/>
      <c r="G39" s="549"/>
      <c r="H39" s="550"/>
      <c r="I39" s="67"/>
      <c r="J39" s="551" t="s">
        <v>221</v>
      </c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1"/>
      <c r="BE39" s="551"/>
      <c r="BF39" s="551"/>
      <c r="BG39" s="551"/>
      <c r="BH39" s="551"/>
      <c r="BI39" s="551"/>
      <c r="BJ39" s="551"/>
      <c r="BK39" s="551"/>
      <c r="BL39" s="551"/>
      <c r="BM39" s="551"/>
      <c r="BN39" s="551"/>
      <c r="BO39" s="551"/>
      <c r="BP39" s="551"/>
      <c r="BQ39" s="551"/>
      <c r="BR39" s="551"/>
      <c r="BS39" s="551"/>
      <c r="BT39" s="551"/>
      <c r="BU39" s="551"/>
      <c r="BV39" s="551"/>
      <c r="BW39" s="552"/>
      <c r="BX39" s="548" t="s">
        <v>167</v>
      </c>
      <c r="BY39" s="549"/>
      <c r="BZ39" s="549"/>
      <c r="CA39" s="549"/>
      <c r="CB39" s="549"/>
      <c r="CC39" s="549"/>
      <c r="CD39" s="549"/>
      <c r="CE39" s="549"/>
      <c r="CF39" s="549"/>
      <c r="CG39" s="550"/>
      <c r="CH39" s="559"/>
      <c r="CI39" s="560"/>
      <c r="CJ39" s="560"/>
      <c r="CK39" s="560"/>
      <c r="CL39" s="560"/>
      <c r="CM39" s="560"/>
      <c r="CN39" s="560"/>
      <c r="CO39" s="560"/>
      <c r="CP39" s="560"/>
      <c r="CQ39" s="560"/>
      <c r="CR39" s="560"/>
      <c r="CS39" s="560"/>
      <c r="CT39" s="560"/>
      <c r="CU39" s="560"/>
      <c r="CV39" s="560"/>
      <c r="CW39" s="560"/>
      <c r="CX39" s="560"/>
    </row>
    <row r="40" spans="1:102" s="21" customFormat="1" ht="11.25" customHeight="1" x14ac:dyDescent="0.2">
      <c r="A40" s="548" t="s">
        <v>222</v>
      </c>
      <c r="B40" s="549"/>
      <c r="C40" s="549"/>
      <c r="D40" s="549"/>
      <c r="E40" s="549"/>
      <c r="F40" s="549"/>
      <c r="G40" s="549"/>
      <c r="H40" s="550"/>
      <c r="I40" s="67"/>
      <c r="J40" s="551" t="s">
        <v>223</v>
      </c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1"/>
      <c r="BG40" s="551"/>
      <c r="BH40" s="551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1"/>
      <c r="BV40" s="551"/>
      <c r="BW40" s="552"/>
      <c r="BX40" s="548" t="s">
        <v>167</v>
      </c>
      <c r="BY40" s="549"/>
      <c r="BZ40" s="549"/>
      <c r="CA40" s="549"/>
      <c r="CB40" s="549"/>
      <c r="CC40" s="549"/>
      <c r="CD40" s="549"/>
      <c r="CE40" s="549"/>
      <c r="CF40" s="549"/>
      <c r="CG40" s="550"/>
      <c r="CH40" s="559">
        <f>SUM(CH41:CX44)</f>
        <v>0</v>
      </c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0"/>
      <c r="CV40" s="560"/>
      <c r="CW40" s="560"/>
      <c r="CX40" s="560"/>
    </row>
    <row r="41" spans="1:102" s="21" customFormat="1" ht="11.25" customHeight="1" x14ac:dyDescent="0.2">
      <c r="A41" s="548" t="s">
        <v>224</v>
      </c>
      <c r="B41" s="549"/>
      <c r="C41" s="549"/>
      <c r="D41" s="549"/>
      <c r="E41" s="549"/>
      <c r="F41" s="549"/>
      <c r="G41" s="549"/>
      <c r="H41" s="550"/>
      <c r="I41" s="67"/>
      <c r="J41" s="551" t="s">
        <v>225</v>
      </c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1"/>
      <c r="AV41" s="551"/>
      <c r="AW41" s="551"/>
      <c r="AX41" s="551"/>
      <c r="AY41" s="551"/>
      <c r="AZ41" s="551"/>
      <c r="BA41" s="551"/>
      <c r="BB41" s="551"/>
      <c r="BC41" s="551"/>
      <c r="BD41" s="551"/>
      <c r="BE41" s="551"/>
      <c r="BF41" s="551"/>
      <c r="BG41" s="551"/>
      <c r="BH41" s="551"/>
      <c r="BI41" s="551"/>
      <c r="BJ41" s="551"/>
      <c r="BK41" s="551"/>
      <c r="BL41" s="551"/>
      <c r="BM41" s="551"/>
      <c r="BN41" s="551"/>
      <c r="BO41" s="551"/>
      <c r="BP41" s="551"/>
      <c r="BQ41" s="551"/>
      <c r="BR41" s="551"/>
      <c r="BS41" s="551"/>
      <c r="BT41" s="551"/>
      <c r="BU41" s="551"/>
      <c r="BV41" s="551"/>
      <c r="BW41" s="552"/>
      <c r="BX41" s="548" t="s">
        <v>167</v>
      </c>
      <c r="BY41" s="549"/>
      <c r="BZ41" s="549"/>
      <c r="CA41" s="549"/>
      <c r="CB41" s="549"/>
      <c r="CC41" s="549"/>
      <c r="CD41" s="549"/>
      <c r="CE41" s="549"/>
      <c r="CF41" s="549"/>
      <c r="CG41" s="550"/>
      <c r="CH41" s="559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0"/>
      <c r="CV41" s="560"/>
      <c r="CW41" s="560"/>
      <c r="CX41" s="560"/>
    </row>
    <row r="42" spans="1:102" s="21" customFormat="1" ht="22.5" customHeight="1" x14ac:dyDescent="0.2">
      <c r="A42" s="548" t="s">
        <v>226</v>
      </c>
      <c r="B42" s="549"/>
      <c r="C42" s="549"/>
      <c r="D42" s="549"/>
      <c r="E42" s="549"/>
      <c r="F42" s="549"/>
      <c r="G42" s="549"/>
      <c r="H42" s="550"/>
      <c r="I42" s="67"/>
      <c r="J42" s="551" t="s">
        <v>227</v>
      </c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1"/>
      <c r="BR42" s="551"/>
      <c r="BS42" s="551"/>
      <c r="BT42" s="551"/>
      <c r="BU42" s="551"/>
      <c r="BV42" s="551"/>
      <c r="BW42" s="552"/>
      <c r="BX42" s="548" t="s">
        <v>167</v>
      </c>
      <c r="BY42" s="549"/>
      <c r="BZ42" s="549"/>
      <c r="CA42" s="549"/>
      <c r="CB42" s="549"/>
      <c r="CC42" s="549"/>
      <c r="CD42" s="549"/>
      <c r="CE42" s="549"/>
      <c r="CF42" s="549"/>
      <c r="CG42" s="550"/>
      <c r="CH42" s="559"/>
      <c r="CI42" s="560"/>
      <c r="CJ42" s="560"/>
      <c r="CK42" s="560"/>
      <c r="CL42" s="560"/>
      <c r="CM42" s="560"/>
      <c r="CN42" s="560"/>
      <c r="CO42" s="560"/>
      <c r="CP42" s="560"/>
      <c r="CQ42" s="560"/>
      <c r="CR42" s="560"/>
      <c r="CS42" s="560"/>
      <c r="CT42" s="560"/>
      <c r="CU42" s="560"/>
      <c r="CV42" s="560"/>
      <c r="CW42" s="560"/>
      <c r="CX42" s="560"/>
    </row>
    <row r="43" spans="1:102" s="21" customFormat="1" ht="11.25" customHeight="1" x14ac:dyDescent="0.2">
      <c r="A43" s="548" t="s">
        <v>228</v>
      </c>
      <c r="B43" s="549"/>
      <c r="C43" s="549"/>
      <c r="D43" s="549"/>
      <c r="E43" s="549"/>
      <c r="F43" s="549"/>
      <c r="G43" s="549"/>
      <c r="H43" s="550"/>
      <c r="I43" s="67"/>
      <c r="J43" s="551" t="s">
        <v>229</v>
      </c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2"/>
      <c r="BX43" s="548" t="s">
        <v>167</v>
      </c>
      <c r="BY43" s="549"/>
      <c r="BZ43" s="549"/>
      <c r="CA43" s="549"/>
      <c r="CB43" s="549"/>
      <c r="CC43" s="549"/>
      <c r="CD43" s="549"/>
      <c r="CE43" s="549"/>
      <c r="CF43" s="549"/>
      <c r="CG43" s="550"/>
      <c r="CH43" s="559"/>
      <c r="CI43" s="560"/>
      <c r="CJ43" s="560"/>
      <c r="CK43" s="560"/>
      <c r="CL43" s="560"/>
      <c r="CM43" s="560"/>
      <c r="CN43" s="560"/>
      <c r="CO43" s="560"/>
      <c r="CP43" s="560"/>
      <c r="CQ43" s="560"/>
      <c r="CR43" s="560"/>
      <c r="CS43" s="560"/>
      <c r="CT43" s="560"/>
      <c r="CU43" s="560"/>
      <c r="CV43" s="560"/>
      <c r="CW43" s="560"/>
      <c r="CX43" s="560"/>
    </row>
    <row r="44" spans="1:102" s="21" customFormat="1" ht="11.25" customHeight="1" x14ac:dyDescent="0.2">
      <c r="A44" s="548" t="s">
        <v>230</v>
      </c>
      <c r="B44" s="549"/>
      <c r="C44" s="549"/>
      <c r="D44" s="549"/>
      <c r="E44" s="549"/>
      <c r="F44" s="549"/>
      <c r="G44" s="549"/>
      <c r="H44" s="550"/>
      <c r="I44" s="67"/>
      <c r="J44" s="551" t="s">
        <v>181</v>
      </c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  <c r="AY44" s="551"/>
      <c r="AZ44" s="551"/>
      <c r="BA44" s="551"/>
      <c r="BB44" s="551"/>
      <c r="BC44" s="551"/>
      <c r="BD44" s="551"/>
      <c r="BE44" s="551"/>
      <c r="BF44" s="551"/>
      <c r="BG44" s="551"/>
      <c r="BH44" s="551"/>
      <c r="BI44" s="551"/>
      <c r="BJ44" s="551"/>
      <c r="BK44" s="551"/>
      <c r="BL44" s="551"/>
      <c r="BM44" s="551"/>
      <c r="BN44" s="551"/>
      <c r="BO44" s="551"/>
      <c r="BP44" s="551"/>
      <c r="BQ44" s="551"/>
      <c r="BR44" s="551"/>
      <c r="BS44" s="551"/>
      <c r="BT44" s="551"/>
      <c r="BU44" s="551"/>
      <c r="BV44" s="551"/>
      <c r="BW44" s="552"/>
      <c r="BX44" s="548" t="s">
        <v>167</v>
      </c>
      <c r="BY44" s="549"/>
      <c r="BZ44" s="549"/>
      <c r="CA44" s="549"/>
      <c r="CB44" s="549"/>
      <c r="CC44" s="549"/>
      <c r="CD44" s="549"/>
      <c r="CE44" s="549"/>
      <c r="CF44" s="549"/>
      <c r="CG44" s="550"/>
      <c r="CH44" s="559"/>
      <c r="CI44" s="560"/>
      <c r="CJ44" s="560"/>
      <c r="CK44" s="560"/>
      <c r="CL44" s="560"/>
      <c r="CM44" s="560"/>
      <c r="CN44" s="560"/>
      <c r="CO44" s="560"/>
      <c r="CP44" s="560"/>
      <c r="CQ44" s="560"/>
      <c r="CR44" s="560"/>
      <c r="CS44" s="560"/>
      <c r="CT44" s="560"/>
      <c r="CU44" s="560"/>
      <c r="CV44" s="560"/>
      <c r="CW44" s="560"/>
      <c r="CX44" s="560"/>
    </row>
    <row r="45" spans="1:102" s="21" customFormat="1" ht="11.25" customHeight="1" x14ac:dyDescent="0.2">
      <c r="A45" s="561" t="s">
        <v>231</v>
      </c>
      <c r="B45" s="562"/>
      <c r="C45" s="562"/>
      <c r="D45" s="562"/>
      <c r="E45" s="562"/>
      <c r="F45" s="562"/>
      <c r="G45" s="562"/>
      <c r="H45" s="563"/>
      <c r="I45" s="70"/>
      <c r="J45" s="555" t="s">
        <v>232</v>
      </c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55"/>
      <c r="AQ45" s="555"/>
      <c r="AR45" s="555"/>
      <c r="AS45" s="555"/>
      <c r="AT45" s="555"/>
      <c r="AU45" s="555"/>
      <c r="AV45" s="555"/>
      <c r="AW45" s="555"/>
      <c r="AX45" s="555"/>
      <c r="AY45" s="555"/>
      <c r="AZ45" s="555"/>
      <c r="BA45" s="555"/>
      <c r="BB45" s="555"/>
      <c r="BC45" s="555"/>
      <c r="BD45" s="555"/>
      <c r="BE45" s="555"/>
      <c r="BF45" s="555"/>
      <c r="BG45" s="555"/>
      <c r="BH45" s="555"/>
      <c r="BI45" s="555"/>
      <c r="BJ45" s="555"/>
      <c r="BK45" s="555"/>
      <c r="BL45" s="555"/>
      <c r="BM45" s="555"/>
      <c r="BN45" s="555"/>
      <c r="BO45" s="555"/>
      <c r="BP45" s="555"/>
      <c r="BQ45" s="555"/>
      <c r="BR45" s="555"/>
      <c r="BS45" s="555"/>
      <c r="BT45" s="555"/>
      <c r="BU45" s="555"/>
      <c r="BV45" s="555"/>
      <c r="BW45" s="556"/>
      <c r="BX45" s="548" t="s">
        <v>167</v>
      </c>
      <c r="BY45" s="549"/>
      <c r="BZ45" s="549"/>
      <c r="CA45" s="549"/>
      <c r="CB45" s="549"/>
      <c r="CC45" s="549"/>
      <c r="CD45" s="549"/>
      <c r="CE45" s="549"/>
      <c r="CF45" s="549"/>
      <c r="CG45" s="550"/>
      <c r="CH45" s="557">
        <v>304.69</v>
      </c>
      <c r="CI45" s="558"/>
      <c r="CJ45" s="558"/>
      <c r="CK45" s="558"/>
      <c r="CL45" s="558"/>
      <c r="CM45" s="558"/>
      <c r="CN45" s="558"/>
      <c r="CO45" s="558"/>
      <c r="CP45" s="558"/>
      <c r="CQ45" s="558"/>
      <c r="CR45" s="558"/>
      <c r="CS45" s="558"/>
      <c r="CT45" s="558"/>
      <c r="CU45" s="558"/>
      <c r="CV45" s="558"/>
      <c r="CW45" s="558"/>
      <c r="CX45" s="558"/>
    </row>
    <row r="46" spans="1:102" s="21" customFormat="1" ht="11.25" customHeight="1" x14ac:dyDescent="0.2">
      <c r="A46" s="561" t="s">
        <v>233</v>
      </c>
      <c r="B46" s="562"/>
      <c r="C46" s="562"/>
      <c r="D46" s="562"/>
      <c r="E46" s="562"/>
      <c r="F46" s="562"/>
      <c r="G46" s="562"/>
      <c r="H46" s="563"/>
      <c r="I46" s="70"/>
      <c r="J46" s="555" t="s">
        <v>234</v>
      </c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555"/>
      <c r="AL46" s="555"/>
      <c r="AM46" s="555"/>
      <c r="AN46" s="555"/>
      <c r="AO46" s="555"/>
      <c r="AP46" s="555"/>
      <c r="AQ46" s="555"/>
      <c r="AR46" s="555"/>
      <c r="AS46" s="555"/>
      <c r="AT46" s="555"/>
      <c r="AU46" s="555"/>
      <c r="AV46" s="555"/>
      <c r="AW46" s="555"/>
      <c r="AX46" s="555"/>
      <c r="AY46" s="555"/>
      <c r="AZ46" s="555"/>
      <c r="BA46" s="555"/>
      <c r="BB46" s="555"/>
      <c r="BC46" s="555"/>
      <c r="BD46" s="555"/>
      <c r="BE46" s="555"/>
      <c r="BF46" s="555"/>
      <c r="BG46" s="555"/>
      <c r="BH46" s="555"/>
      <c r="BI46" s="555"/>
      <c r="BJ46" s="555"/>
      <c r="BK46" s="555"/>
      <c r="BL46" s="555"/>
      <c r="BM46" s="555"/>
      <c r="BN46" s="555"/>
      <c r="BO46" s="555"/>
      <c r="BP46" s="555"/>
      <c r="BQ46" s="555"/>
      <c r="BR46" s="555"/>
      <c r="BS46" s="555"/>
      <c r="BT46" s="555"/>
      <c r="BU46" s="555"/>
      <c r="BV46" s="555"/>
      <c r="BW46" s="556"/>
      <c r="BX46" s="548" t="s">
        <v>167</v>
      </c>
      <c r="BY46" s="549"/>
      <c r="BZ46" s="549"/>
      <c r="CA46" s="549"/>
      <c r="CB46" s="549"/>
      <c r="CC46" s="549"/>
      <c r="CD46" s="549"/>
      <c r="CE46" s="549"/>
      <c r="CF46" s="549"/>
      <c r="CG46" s="550"/>
      <c r="CH46" s="557">
        <f>SUM(CH47:CX52)</f>
        <v>10.4</v>
      </c>
      <c r="CI46" s="558"/>
      <c r="CJ46" s="558"/>
      <c r="CK46" s="558"/>
      <c r="CL46" s="558"/>
      <c r="CM46" s="558"/>
      <c r="CN46" s="558"/>
      <c r="CO46" s="558"/>
      <c r="CP46" s="558"/>
      <c r="CQ46" s="558"/>
      <c r="CR46" s="558"/>
      <c r="CS46" s="558"/>
      <c r="CT46" s="558"/>
      <c r="CU46" s="558"/>
      <c r="CV46" s="558"/>
      <c r="CW46" s="558"/>
      <c r="CX46" s="558"/>
    </row>
    <row r="47" spans="1:102" s="21" customFormat="1" ht="11.25" customHeight="1" x14ac:dyDescent="0.2">
      <c r="A47" s="548" t="s">
        <v>235</v>
      </c>
      <c r="B47" s="549"/>
      <c r="C47" s="549"/>
      <c r="D47" s="549"/>
      <c r="E47" s="549"/>
      <c r="F47" s="549"/>
      <c r="G47" s="549"/>
      <c r="H47" s="550"/>
      <c r="I47" s="67"/>
      <c r="J47" s="551" t="s">
        <v>236</v>
      </c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1"/>
      <c r="BH47" s="551"/>
      <c r="BI47" s="551"/>
      <c r="BJ47" s="551"/>
      <c r="BK47" s="551"/>
      <c r="BL47" s="551"/>
      <c r="BM47" s="551"/>
      <c r="BN47" s="551"/>
      <c r="BO47" s="551"/>
      <c r="BP47" s="551"/>
      <c r="BQ47" s="551"/>
      <c r="BR47" s="551"/>
      <c r="BS47" s="551"/>
      <c r="BT47" s="551"/>
      <c r="BU47" s="551"/>
      <c r="BV47" s="551"/>
      <c r="BW47" s="552"/>
      <c r="BX47" s="548" t="s">
        <v>167</v>
      </c>
      <c r="BY47" s="549"/>
      <c r="BZ47" s="549"/>
      <c r="CA47" s="549"/>
      <c r="CB47" s="549"/>
      <c r="CC47" s="549"/>
      <c r="CD47" s="549"/>
      <c r="CE47" s="549"/>
      <c r="CF47" s="549"/>
      <c r="CG47" s="550"/>
      <c r="CH47" s="559"/>
      <c r="CI47" s="560"/>
      <c r="CJ47" s="560"/>
      <c r="CK47" s="560"/>
      <c r="CL47" s="560"/>
      <c r="CM47" s="560"/>
      <c r="CN47" s="560"/>
      <c r="CO47" s="560"/>
      <c r="CP47" s="560"/>
      <c r="CQ47" s="560"/>
      <c r="CR47" s="560"/>
      <c r="CS47" s="560"/>
      <c r="CT47" s="560"/>
      <c r="CU47" s="560"/>
      <c r="CV47" s="560"/>
      <c r="CW47" s="560"/>
      <c r="CX47" s="560"/>
    </row>
    <row r="48" spans="1:102" s="21" customFormat="1" ht="11.25" customHeight="1" x14ac:dyDescent="0.2">
      <c r="A48" s="548" t="s">
        <v>237</v>
      </c>
      <c r="B48" s="549"/>
      <c r="C48" s="549"/>
      <c r="D48" s="549"/>
      <c r="E48" s="549"/>
      <c r="F48" s="549"/>
      <c r="G48" s="549"/>
      <c r="H48" s="550"/>
      <c r="I48" s="67"/>
      <c r="J48" s="551" t="s">
        <v>238</v>
      </c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/>
      <c r="BR48" s="551"/>
      <c r="BS48" s="551"/>
      <c r="BT48" s="551"/>
      <c r="BU48" s="551"/>
      <c r="BV48" s="551"/>
      <c r="BW48" s="552"/>
      <c r="BX48" s="548" t="s">
        <v>167</v>
      </c>
      <c r="BY48" s="549"/>
      <c r="BZ48" s="549"/>
      <c r="CA48" s="549"/>
      <c r="CB48" s="549"/>
      <c r="CC48" s="549"/>
      <c r="CD48" s="549"/>
      <c r="CE48" s="549"/>
      <c r="CF48" s="549"/>
      <c r="CG48" s="550"/>
      <c r="CH48" s="559">
        <v>10.4</v>
      </c>
      <c r="CI48" s="560"/>
      <c r="CJ48" s="560"/>
      <c r="CK48" s="560"/>
      <c r="CL48" s="560"/>
      <c r="CM48" s="560"/>
      <c r="CN48" s="560"/>
      <c r="CO48" s="560"/>
      <c r="CP48" s="560"/>
      <c r="CQ48" s="560"/>
      <c r="CR48" s="560"/>
      <c r="CS48" s="560"/>
      <c r="CT48" s="560"/>
      <c r="CU48" s="560"/>
      <c r="CV48" s="560"/>
      <c r="CW48" s="560"/>
      <c r="CX48" s="560"/>
    </row>
    <row r="49" spans="1:102" s="21" customFormat="1" ht="11.25" customHeight="1" x14ac:dyDescent="0.2">
      <c r="A49" s="548" t="s">
        <v>239</v>
      </c>
      <c r="B49" s="549"/>
      <c r="C49" s="549"/>
      <c r="D49" s="549"/>
      <c r="E49" s="549"/>
      <c r="F49" s="549"/>
      <c r="G49" s="549"/>
      <c r="H49" s="550"/>
      <c r="I49" s="67"/>
      <c r="J49" s="551" t="s">
        <v>240</v>
      </c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2"/>
      <c r="BX49" s="548" t="s">
        <v>167</v>
      </c>
      <c r="BY49" s="549"/>
      <c r="BZ49" s="549"/>
      <c r="CA49" s="549"/>
      <c r="CB49" s="549"/>
      <c r="CC49" s="549"/>
      <c r="CD49" s="549"/>
      <c r="CE49" s="549"/>
      <c r="CF49" s="549"/>
      <c r="CG49" s="550"/>
      <c r="CH49" s="559"/>
      <c r="CI49" s="560"/>
      <c r="CJ49" s="560"/>
      <c r="CK49" s="560"/>
      <c r="CL49" s="560"/>
      <c r="CM49" s="560"/>
      <c r="CN49" s="560"/>
      <c r="CO49" s="560"/>
      <c r="CP49" s="560"/>
      <c r="CQ49" s="560"/>
      <c r="CR49" s="560"/>
      <c r="CS49" s="560"/>
      <c r="CT49" s="560"/>
      <c r="CU49" s="560"/>
      <c r="CV49" s="560"/>
      <c r="CW49" s="560"/>
      <c r="CX49" s="560"/>
    </row>
    <row r="50" spans="1:102" s="21" customFormat="1" ht="11.25" customHeight="1" x14ac:dyDescent="0.2">
      <c r="A50" s="548" t="s">
        <v>241</v>
      </c>
      <c r="B50" s="549"/>
      <c r="C50" s="549"/>
      <c r="D50" s="549"/>
      <c r="E50" s="549"/>
      <c r="F50" s="549"/>
      <c r="G50" s="549"/>
      <c r="H50" s="550"/>
      <c r="I50" s="67"/>
      <c r="J50" s="551" t="s">
        <v>242</v>
      </c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1"/>
      <c r="BV50" s="551"/>
      <c r="BW50" s="552"/>
      <c r="BX50" s="548" t="s">
        <v>167</v>
      </c>
      <c r="BY50" s="549"/>
      <c r="BZ50" s="549"/>
      <c r="CA50" s="549"/>
      <c r="CB50" s="549"/>
      <c r="CC50" s="549"/>
      <c r="CD50" s="549"/>
      <c r="CE50" s="549"/>
      <c r="CF50" s="549"/>
      <c r="CG50" s="550"/>
      <c r="CH50" s="559"/>
      <c r="CI50" s="560"/>
      <c r="CJ50" s="560"/>
      <c r="CK50" s="560"/>
      <c r="CL50" s="560"/>
      <c r="CM50" s="560"/>
      <c r="CN50" s="560"/>
      <c r="CO50" s="560"/>
      <c r="CP50" s="560"/>
      <c r="CQ50" s="560"/>
      <c r="CR50" s="560"/>
      <c r="CS50" s="560"/>
      <c r="CT50" s="560"/>
      <c r="CU50" s="560"/>
      <c r="CV50" s="560"/>
      <c r="CW50" s="560"/>
      <c r="CX50" s="560"/>
    </row>
    <row r="51" spans="1:102" s="21" customFormat="1" ht="11.25" customHeight="1" x14ac:dyDescent="0.2">
      <c r="A51" s="548" t="s">
        <v>243</v>
      </c>
      <c r="B51" s="549"/>
      <c r="C51" s="549"/>
      <c r="D51" s="549"/>
      <c r="E51" s="549"/>
      <c r="F51" s="549"/>
      <c r="G51" s="549"/>
      <c r="H51" s="550"/>
      <c r="I51" s="67"/>
      <c r="J51" s="551" t="s">
        <v>244</v>
      </c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1"/>
      <c r="BV51" s="551"/>
      <c r="BW51" s="552"/>
      <c r="BX51" s="548" t="s">
        <v>167</v>
      </c>
      <c r="BY51" s="549"/>
      <c r="BZ51" s="549"/>
      <c r="CA51" s="549"/>
      <c r="CB51" s="549"/>
      <c r="CC51" s="549"/>
      <c r="CD51" s="549"/>
      <c r="CE51" s="549"/>
      <c r="CF51" s="549"/>
      <c r="CG51" s="550"/>
      <c r="CH51" s="559"/>
      <c r="CI51" s="560"/>
      <c r="CJ51" s="560"/>
      <c r="CK51" s="560"/>
      <c r="CL51" s="560"/>
      <c r="CM51" s="560"/>
      <c r="CN51" s="560"/>
      <c r="CO51" s="560"/>
      <c r="CP51" s="560"/>
      <c r="CQ51" s="560"/>
      <c r="CR51" s="560"/>
      <c r="CS51" s="560"/>
      <c r="CT51" s="560"/>
      <c r="CU51" s="560"/>
      <c r="CV51" s="560"/>
      <c r="CW51" s="560"/>
      <c r="CX51" s="560"/>
    </row>
    <row r="52" spans="1:102" s="21" customFormat="1" ht="11.25" customHeight="1" x14ac:dyDescent="0.2">
      <c r="A52" s="548" t="s">
        <v>245</v>
      </c>
      <c r="B52" s="549"/>
      <c r="C52" s="549"/>
      <c r="D52" s="549"/>
      <c r="E52" s="549"/>
      <c r="F52" s="549"/>
      <c r="G52" s="549"/>
      <c r="H52" s="550"/>
      <c r="I52" s="67"/>
      <c r="J52" s="551" t="s">
        <v>181</v>
      </c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  <c r="AY52" s="551"/>
      <c r="AZ52" s="551"/>
      <c r="BA52" s="551"/>
      <c r="BB52" s="551"/>
      <c r="BC52" s="551"/>
      <c r="BD52" s="551"/>
      <c r="BE52" s="551"/>
      <c r="BF52" s="551"/>
      <c r="BG52" s="551"/>
      <c r="BH52" s="551"/>
      <c r="BI52" s="551"/>
      <c r="BJ52" s="551"/>
      <c r="BK52" s="551"/>
      <c r="BL52" s="551"/>
      <c r="BM52" s="551"/>
      <c r="BN52" s="551"/>
      <c r="BO52" s="551"/>
      <c r="BP52" s="551"/>
      <c r="BQ52" s="551"/>
      <c r="BR52" s="551"/>
      <c r="BS52" s="551"/>
      <c r="BT52" s="551"/>
      <c r="BU52" s="551"/>
      <c r="BV52" s="551"/>
      <c r="BW52" s="552"/>
      <c r="BX52" s="548" t="s">
        <v>167</v>
      </c>
      <c r="BY52" s="549"/>
      <c r="BZ52" s="549"/>
      <c r="CA52" s="549"/>
      <c r="CB52" s="549"/>
      <c r="CC52" s="549"/>
      <c r="CD52" s="549"/>
      <c r="CE52" s="549"/>
      <c r="CF52" s="549"/>
      <c r="CG52" s="550"/>
      <c r="CH52" s="559"/>
      <c r="CI52" s="560"/>
      <c r="CJ52" s="560"/>
      <c r="CK52" s="560"/>
      <c r="CL52" s="560"/>
      <c r="CM52" s="560"/>
      <c r="CN52" s="560"/>
      <c r="CO52" s="560"/>
      <c r="CP52" s="560"/>
      <c r="CQ52" s="560"/>
      <c r="CR52" s="560"/>
      <c r="CS52" s="560"/>
      <c r="CT52" s="560"/>
      <c r="CU52" s="560"/>
      <c r="CV52" s="560"/>
      <c r="CW52" s="560"/>
      <c r="CX52" s="560"/>
    </row>
    <row r="53" spans="1:102" s="21" customFormat="1" ht="11.25" customHeight="1" x14ac:dyDescent="0.2">
      <c r="A53" s="561">
        <v>2</v>
      </c>
      <c r="B53" s="562"/>
      <c r="C53" s="562"/>
      <c r="D53" s="562"/>
      <c r="E53" s="562"/>
      <c r="F53" s="562"/>
      <c r="G53" s="562"/>
      <c r="H53" s="563"/>
      <c r="I53" s="70"/>
      <c r="J53" s="555" t="s">
        <v>246</v>
      </c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  <c r="V53" s="555"/>
      <c r="W53" s="555"/>
      <c r="X53" s="555"/>
      <c r="Y53" s="555"/>
      <c r="Z53" s="555"/>
      <c r="AA53" s="555"/>
      <c r="AB53" s="555"/>
      <c r="AC53" s="555"/>
      <c r="AD53" s="555"/>
      <c r="AE53" s="555"/>
      <c r="AF53" s="555"/>
      <c r="AG53" s="555"/>
      <c r="AH53" s="555"/>
      <c r="AI53" s="555"/>
      <c r="AJ53" s="555"/>
      <c r="AK53" s="555"/>
      <c r="AL53" s="555"/>
      <c r="AM53" s="555"/>
      <c r="AN53" s="555"/>
      <c r="AO53" s="555"/>
      <c r="AP53" s="555"/>
      <c r="AQ53" s="555"/>
      <c r="AR53" s="555"/>
      <c r="AS53" s="555"/>
      <c r="AT53" s="555"/>
      <c r="AU53" s="555"/>
      <c r="AV53" s="555"/>
      <c r="AW53" s="555"/>
      <c r="AX53" s="555"/>
      <c r="AY53" s="555"/>
      <c r="AZ53" s="555"/>
      <c r="BA53" s="555"/>
      <c r="BB53" s="555"/>
      <c r="BC53" s="555"/>
      <c r="BD53" s="555"/>
      <c r="BE53" s="555"/>
      <c r="BF53" s="555"/>
      <c r="BG53" s="555"/>
      <c r="BH53" s="555"/>
      <c r="BI53" s="555"/>
      <c r="BJ53" s="555"/>
      <c r="BK53" s="555"/>
      <c r="BL53" s="555"/>
      <c r="BM53" s="555"/>
      <c r="BN53" s="555"/>
      <c r="BO53" s="555"/>
      <c r="BP53" s="555"/>
      <c r="BQ53" s="555"/>
      <c r="BR53" s="555"/>
      <c r="BS53" s="555"/>
      <c r="BT53" s="555"/>
      <c r="BU53" s="555"/>
      <c r="BV53" s="555"/>
      <c r="BW53" s="556"/>
      <c r="BX53" s="548" t="s">
        <v>167</v>
      </c>
      <c r="BY53" s="549"/>
      <c r="BZ53" s="549"/>
      <c r="CA53" s="549"/>
      <c r="CB53" s="549"/>
      <c r="CC53" s="549"/>
      <c r="CD53" s="549"/>
      <c r="CE53" s="549"/>
      <c r="CF53" s="549"/>
      <c r="CG53" s="550"/>
      <c r="CH53" s="557">
        <v>0</v>
      </c>
      <c r="CI53" s="558"/>
      <c r="CJ53" s="558"/>
      <c r="CK53" s="558"/>
      <c r="CL53" s="558"/>
      <c r="CM53" s="558"/>
      <c r="CN53" s="558"/>
      <c r="CO53" s="558"/>
      <c r="CP53" s="558"/>
      <c r="CQ53" s="558"/>
      <c r="CR53" s="558"/>
      <c r="CS53" s="558"/>
      <c r="CT53" s="558"/>
      <c r="CU53" s="558"/>
      <c r="CV53" s="558"/>
      <c r="CW53" s="558"/>
      <c r="CX53" s="558"/>
    </row>
    <row r="54" spans="1:102" s="21" customFormat="1" ht="11.25" customHeight="1" x14ac:dyDescent="0.2">
      <c r="A54" s="561">
        <v>3</v>
      </c>
      <c r="B54" s="562"/>
      <c r="C54" s="562"/>
      <c r="D54" s="562"/>
      <c r="E54" s="562"/>
      <c r="F54" s="562"/>
      <c r="G54" s="562"/>
      <c r="H54" s="563"/>
      <c r="I54" s="70"/>
      <c r="J54" s="555" t="s">
        <v>247</v>
      </c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555"/>
      <c r="BR54" s="555"/>
      <c r="BS54" s="555"/>
      <c r="BT54" s="555"/>
      <c r="BU54" s="555"/>
      <c r="BV54" s="555"/>
      <c r="BW54" s="556"/>
      <c r="BX54" s="548" t="s">
        <v>167</v>
      </c>
      <c r="BY54" s="549"/>
      <c r="BZ54" s="549"/>
      <c r="CA54" s="549"/>
      <c r="CB54" s="549"/>
      <c r="CC54" s="549"/>
      <c r="CD54" s="549"/>
      <c r="CE54" s="549"/>
      <c r="CF54" s="549"/>
      <c r="CG54" s="550"/>
      <c r="CH54" s="557">
        <f>SUM(CH55:CX59)</f>
        <v>0</v>
      </c>
      <c r="CI54" s="558"/>
      <c r="CJ54" s="558"/>
      <c r="CK54" s="558"/>
      <c r="CL54" s="558"/>
      <c r="CM54" s="558"/>
      <c r="CN54" s="558"/>
      <c r="CO54" s="558"/>
      <c r="CP54" s="558"/>
      <c r="CQ54" s="558"/>
      <c r="CR54" s="558"/>
      <c r="CS54" s="558"/>
      <c r="CT54" s="558"/>
      <c r="CU54" s="558"/>
      <c r="CV54" s="558"/>
      <c r="CW54" s="558"/>
      <c r="CX54" s="558"/>
    </row>
    <row r="55" spans="1:102" s="21" customFormat="1" ht="11.25" customHeight="1" x14ac:dyDescent="0.2">
      <c r="A55" s="548" t="s">
        <v>248</v>
      </c>
      <c r="B55" s="549"/>
      <c r="C55" s="549"/>
      <c r="D55" s="549"/>
      <c r="E55" s="549"/>
      <c r="F55" s="549"/>
      <c r="G55" s="549"/>
      <c r="H55" s="550"/>
      <c r="I55" s="67"/>
      <c r="J55" s="551" t="s">
        <v>249</v>
      </c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1"/>
      <c r="AX55" s="551"/>
      <c r="AY55" s="551"/>
      <c r="AZ55" s="551"/>
      <c r="BA55" s="551"/>
      <c r="BB55" s="551"/>
      <c r="BC55" s="551"/>
      <c r="BD55" s="551"/>
      <c r="BE55" s="551"/>
      <c r="BF55" s="551"/>
      <c r="BG55" s="551"/>
      <c r="BH55" s="551"/>
      <c r="BI55" s="551"/>
      <c r="BJ55" s="551"/>
      <c r="BK55" s="551"/>
      <c r="BL55" s="551"/>
      <c r="BM55" s="551"/>
      <c r="BN55" s="551"/>
      <c r="BO55" s="551"/>
      <c r="BP55" s="551"/>
      <c r="BQ55" s="551"/>
      <c r="BR55" s="551"/>
      <c r="BS55" s="551"/>
      <c r="BT55" s="551"/>
      <c r="BU55" s="551"/>
      <c r="BV55" s="551"/>
      <c r="BW55" s="552"/>
      <c r="BX55" s="548" t="s">
        <v>167</v>
      </c>
      <c r="BY55" s="549"/>
      <c r="BZ55" s="549"/>
      <c r="CA55" s="549"/>
      <c r="CB55" s="549"/>
      <c r="CC55" s="549"/>
      <c r="CD55" s="549"/>
      <c r="CE55" s="549"/>
      <c r="CF55" s="549"/>
      <c r="CG55" s="550"/>
      <c r="CH55" s="559"/>
      <c r="CI55" s="560"/>
      <c r="CJ55" s="560"/>
      <c r="CK55" s="560"/>
      <c r="CL55" s="560"/>
      <c r="CM55" s="560"/>
      <c r="CN55" s="560"/>
      <c r="CO55" s="560"/>
      <c r="CP55" s="560"/>
      <c r="CQ55" s="560"/>
      <c r="CR55" s="560"/>
      <c r="CS55" s="560"/>
      <c r="CT55" s="560"/>
      <c r="CU55" s="560"/>
      <c r="CV55" s="560"/>
      <c r="CW55" s="560"/>
      <c r="CX55" s="560"/>
    </row>
    <row r="56" spans="1:102" s="21" customFormat="1" ht="11.25" customHeight="1" x14ac:dyDescent="0.2">
      <c r="A56" s="548" t="s">
        <v>250</v>
      </c>
      <c r="B56" s="549"/>
      <c r="C56" s="549"/>
      <c r="D56" s="549"/>
      <c r="E56" s="549"/>
      <c r="F56" s="549"/>
      <c r="G56" s="549"/>
      <c r="H56" s="550"/>
      <c r="I56" s="67"/>
      <c r="J56" s="551" t="s">
        <v>251</v>
      </c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1"/>
      <c r="AC56" s="551"/>
      <c r="AD56" s="551"/>
      <c r="AE56" s="551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1"/>
      <c r="BK56" s="551"/>
      <c r="BL56" s="551"/>
      <c r="BM56" s="551"/>
      <c r="BN56" s="551"/>
      <c r="BO56" s="551"/>
      <c r="BP56" s="551"/>
      <c r="BQ56" s="551"/>
      <c r="BR56" s="551"/>
      <c r="BS56" s="551"/>
      <c r="BT56" s="551"/>
      <c r="BU56" s="551"/>
      <c r="BV56" s="551"/>
      <c r="BW56" s="552"/>
      <c r="BX56" s="548" t="s">
        <v>167</v>
      </c>
      <c r="BY56" s="549"/>
      <c r="BZ56" s="549"/>
      <c r="CA56" s="549"/>
      <c r="CB56" s="549"/>
      <c r="CC56" s="549"/>
      <c r="CD56" s="549"/>
      <c r="CE56" s="549"/>
      <c r="CF56" s="549"/>
      <c r="CG56" s="550"/>
      <c r="CH56" s="559"/>
      <c r="CI56" s="560"/>
      <c r="CJ56" s="560"/>
      <c r="CK56" s="560"/>
      <c r="CL56" s="560"/>
      <c r="CM56" s="560"/>
      <c r="CN56" s="560"/>
      <c r="CO56" s="560"/>
      <c r="CP56" s="560"/>
      <c r="CQ56" s="560"/>
      <c r="CR56" s="560"/>
      <c r="CS56" s="560"/>
      <c r="CT56" s="560"/>
      <c r="CU56" s="560"/>
      <c r="CV56" s="560"/>
      <c r="CW56" s="560"/>
      <c r="CX56" s="560"/>
    </row>
    <row r="57" spans="1:102" s="21" customFormat="1" ht="11.25" x14ac:dyDescent="0.2">
      <c r="A57" s="548" t="s">
        <v>252</v>
      </c>
      <c r="B57" s="549"/>
      <c r="C57" s="549"/>
      <c r="D57" s="549"/>
      <c r="E57" s="549"/>
      <c r="F57" s="549"/>
      <c r="G57" s="549"/>
      <c r="H57" s="550"/>
      <c r="I57" s="67"/>
      <c r="J57" s="551" t="s">
        <v>253</v>
      </c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1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1"/>
      <c r="AU57" s="551"/>
      <c r="AV57" s="551"/>
      <c r="AW57" s="551"/>
      <c r="AX57" s="551"/>
      <c r="AY57" s="551"/>
      <c r="AZ57" s="551"/>
      <c r="BA57" s="551"/>
      <c r="BB57" s="551"/>
      <c r="BC57" s="551"/>
      <c r="BD57" s="551"/>
      <c r="BE57" s="551"/>
      <c r="BF57" s="551"/>
      <c r="BG57" s="551"/>
      <c r="BH57" s="551"/>
      <c r="BI57" s="551"/>
      <c r="BJ57" s="551"/>
      <c r="BK57" s="551"/>
      <c r="BL57" s="551"/>
      <c r="BM57" s="551"/>
      <c r="BN57" s="551"/>
      <c r="BO57" s="551"/>
      <c r="BP57" s="551"/>
      <c r="BQ57" s="551"/>
      <c r="BR57" s="551"/>
      <c r="BS57" s="551"/>
      <c r="BT57" s="551"/>
      <c r="BU57" s="551"/>
      <c r="BV57" s="551"/>
      <c r="BW57" s="552"/>
      <c r="BX57" s="548" t="s">
        <v>167</v>
      </c>
      <c r="BY57" s="549"/>
      <c r="BZ57" s="549"/>
      <c r="CA57" s="549"/>
      <c r="CB57" s="549"/>
      <c r="CC57" s="549"/>
      <c r="CD57" s="549"/>
      <c r="CE57" s="549"/>
      <c r="CF57" s="549"/>
      <c r="CG57" s="550"/>
      <c r="CH57" s="559"/>
      <c r="CI57" s="560"/>
      <c r="CJ57" s="560"/>
      <c r="CK57" s="560"/>
      <c r="CL57" s="560"/>
      <c r="CM57" s="560"/>
      <c r="CN57" s="560"/>
      <c r="CO57" s="560"/>
      <c r="CP57" s="560"/>
      <c r="CQ57" s="560"/>
      <c r="CR57" s="560"/>
      <c r="CS57" s="560"/>
      <c r="CT57" s="560"/>
      <c r="CU57" s="560"/>
      <c r="CV57" s="560"/>
      <c r="CW57" s="560"/>
      <c r="CX57" s="560"/>
    </row>
    <row r="58" spans="1:102" s="21" customFormat="1" ht="11.25" x14ac:dyDescent="0.2">
      <c r="A58" s="548" t="s">
        <v>254</v>
      </c>
      <c r="B58" s="549"/>
      <c r="C58" s="549"/>
      <c r="D58" s="549"/>
      <c r="E58" s="549"/>
      <c r="F58" s="549"/>
      <c r="G58" s="549"/>
      <c r="H58" s="550"/>
      <c r="I58" s="67"/>
      <c r="J58" s="551" t="s">
        <v>255</v>
      </c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551"/>
      <c r="AV58" s="551"/>
      <c r="AW58" s="551"/>
      <c r="AX58" s="551"/>
      <c r="AY58" s="551"/>
      <c r="AZ58" s="551"/>
      <c r="BA58" s="551"/>
      <c r="BB58" s="551"/>
      <c r="BC58" s="551"/>
      <c r="BD58" s="551"/>
      <c r="BE58" s="551"/>
      <c r="BF58" s="551"/>
      <c r="BG58" s="551"/>
      <c r="BH58" s="551"/>
      <c r="BI58" s="551"/>
      <c r="BJ58" s="551"/>
      <c r="BK58" s="551"/>
      <c r="BL58" s="551"/>
      <c r="BM58" s="551"/>
      <c r="BN58" s="551"/>
      <c r="BO58" s="551"/>
      <c r="BP58" s="551"/>
      <c r="BQ58" s="551"/>
      <c r="BR58" s="551"/>
      <c r="BS58" s="551"/>
      <c r="BT58" s="551"/>
      <c r="BU58" s="551"/>
      <c r="BV58" s="551"/>
      <c r="BW58" s="552"/>
      <c r="BX58" s="548" t="s">
        <v>167</v>
      </c>
      <c r="BY58" s="549"/>
      <c r="BZ58" s="549"/>
      <c r="CA58" s="549"/>
      <c r="CB58" s="549"/>
      <c r="CC58" s="549"/>
      <c r="CD58" s="549"/>
      <c r="CE58" s="549"/>
      <c r="CF58" s="549"/>
      <c r="CG58" s="550"/>
      <c r="CH58" s="559"/>
      <c r="CI58" s="560"/>
      <c r="CJ58" s="560"/>
      <c r="CK58" s="560"/>
      <c r="CL58" s="560"/>
      <c r="CM58" s="560"/>
      <c r="CN58" s="560"/>
      <c r="CO58" s="560"/>
      <c r="CP58" s="560"/>
      <c r="CQ58" s="560"/>
      <c r="CR58" s="560"/>
      <c r="CS58" s="560"/>
      <c r="CT58" s="560"/>
      <c r="CU58" s="560"/>
      <c r="CV58" s="560"/>
      <c r="CW58" s="560"/>
      <c r="CX58" s="560"/>
    </row>
    <row r="59" spans="1:102" s="21" customFormat="1" ht="11.25" x14ac:dyDescent="0.2">
      <c r="A59" s="548" t="s">
        <v>256</v>
      </c>
      <c r="B59" s="549"/>
      <c r="C59" s="549"/>
      <c r="D59" s="549"/>
      <c r="E59" s="549"/>
      <c r="F59" s="549"/>
      <c r="G59" s="549"/>
      <c r="H59" s="550"/>
      <c r="I59" s="67"/>
      <c r="J59" s="551" t="s">
        <v>257</v>
      </c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G59" s="551"/>
      <c r="BH59" s="551"/>
      <c r="BI59" s="551"/>
      <c r="BJ59" s="551"/>
      <c r="BK59" s="551"/>
      <c r="BL59" s="551"/>
      <c r="BM59" s="551"/>
      <c r="BN59" s="551"/>
      <c r="BO59" s="551"/>
      <c r="BP59" s="551"/>
      <c r="BQ59" s="551"/>
      <c r="BR59" s="551"/>
      <c r="BS59" s="551"/>
      <c r="BT59" s="551"/>
      <c r="BU59" s="551"/>
      <c r="BV59" s="551"/>
      <c r="BW59" s="552"/>
      <c r="BX59" s="548" t="s">
        <v>167</v>
      </c>
      <c r="BY59" s="549"/>
      <c r="BZ59" s="549"/>
      <c r="CA59" s="549"/>
      <c r="CB59" s="549"/>
      <c r="CC59" s="549"/>
      <c r="CD59" s="549"/>
      <c r="CE59" s="549"/>
      <c r="CF59" s="549"/>
      <c r="CG59" s="550"/>
      <c r="CH59" s="559"/>
      <c r="CI59" s="560"/>
      <c r="CJ59" s="560"/>
      <c r="CK59" s="560"/>
      <c r="CL59" s="560"/>
      <c r="CM59" s="560"/>
      <c r="CN59" s="560"/>
      <c r="CO59" s="560"/>
      <c r="CP59" s="560"/>
      <c r="CQ59" s="560"/>
      <c r="CR59" s="560"/>
      <c r="CS59" s="560"/>
      <c r="CT59" s="560"/>
      <c r="CU59" s="560"/>
      <c r="CV59" s="560"/>
      <c r="CW59" s="560"/>
      <c r="CX59" s="560"/>
    </row>
    <row r="60" spans="1:102" s="21" customFormat="1" ht="11.25" x14ac:dyDescent="0.2">
      <c r="A60" s="561">
        <v>4</v>
      </c>
      <c r="B60" s="562"/>
      <c r="C60" s="562"/>
      <c r="D60" s="562"/>
      <c r="E60" s="562"/>
      <c r="F60" s="562"/>
      <c r="G60" s="562"/>
      <c r="H60" s="563"/>
      <c r="I60" s="70"/>
      <c r="J60" s="555" t="s">
        <v>258</v>
      </c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555"/>
      <c r="AV60" s="555"/>
      <c r="AW60" s="555"/>
      <c r="AX60" s="555"/>
      <c r="AY60" s="555"/>
      <c r="AZ60" s="555"/>
      <c r="BA60" s="555"/>
      <c r="BB60" s="555"/>
      <c r="BC60" s="555"/>
      <c r="BD60" s="555"/>
      <c r="BE60" s="555"/>
      <c r="BF60" s="555"/>
      <c r="BG60" s="555"/>
      <c r="BH60" s="555"/>
      <c r="BI60" s="555"/>
      <c r="BJ60" s="555"/>
      <c r="BK60" s="555"/>
      <c r="BL60" s="555"/>
      <c r="BM60" s="555"/>
      <c r="BN60" s="555"/>
      <c r="BO60" s="555"/>
      <c r="BP60" s="555"/>
      <c r="BQ60" s="555"/>
      <c r="BR60" s="555"/>
      <c r="BS60" s="555"/>
      <c r="BT60" s="555"/>
      <c r="BU60" s="555"/>
      <c r="BV60" s="555"/>
      <c r="BW60" s="556"/>
      <c r="BX60" s="548" t="s">
        <v>167</v>
      </c>
      <c r="BY60" s="549"/>
      <c r="BZ60" s="549"/>
      <c r="CA60" s="549"/>
      <c r="CB60" s="549"/>
      <c r="CC60" s="549"/>
      <c r="CD60" s="549"/>
      <c r="CE60" s="549"/>
      <c r="CF60" s="549"/>
      <c r="CG60" s="550"/>
      <c r="CH60" s="557">
        <f>CH61+CH66</f>
        <v>0</v>
      </c>
      <c r="CI60" s="558"/>
      <c r="CJ60" s="558"/>
      <c r="CK60" s="558"/>
      <c r="CL60" s="558"/>
      <c r="CM60" s="558"/>
      <c r="CN60" s="558"/>
      <c r="CO60" s="558"/>
      <c r="CP60" s="558"/>
      <c r="CQ60" s="558"/>
      <c r="CR60" s="558"/>
      <c r="CS60" s="558"/>
      <c r="CT60" s="558"/>
      <c r="CU60" s="558"/>
      <c r="CV60" s="558"/>
      <c r="CW60" s="558"/>
      <c r="CX60" s="558"/>
    </row>
    <row r="61" spans="1:102" s="21" customFormat="1" ht="11.25" x14ac:dyDescent="0.2">
      <c r="A61" s="561" t="s">
        <v>259</v>
      </c>
      <c r="B61" s="562"/>
      <c r="C61" s="562"/>
      <c r="D61" s="562"/>
      <c r="E61" s="562"/>
      <c r="F61" s="562"/>
      <c r="G61" s="562"/>
      <c r="H61" s="563"/>
      <c r="I61" s="70"/>
      <c r="J61" s="555" t="s">
        <v>260</v>
      </c>
      <c r="K61" s="555"/>
      <c r="L61" s="555"/>
      <c r="M61" s="555"/>
      <c r="N61" s="555"/>
      <c r="O61" s="555"/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5"/>
      <c r="AA61" s="555"/>
      <c r="AB61" s="555"/>
      <c r="AC61" s="555"/>
      <c r="AD61" s="555"/>
      <c r="AE61" s="555"/>
      <c r="AF61" s="555"/>
      <c r="AG61" s="555"/>
      <c r="AH61" s="555"/>
      <c r="AI61" s="555"/>
      <c r="AJ61" s="555"/>
      <c r="AK61" s="555"/>
      <c r="AL61" s="555"/>
      <c r="AM61" s="555"/>
      <c r="AN61" s="555"/>
      <c r="AO61" s="555"/>
      <c r="AP61" s="555"/>
      <c r="AQ61" s="555"/>
      <c r="AR61" s="555"/>
      <c r="AS61" s="555"/>
      <c r="AT61" s="555"/>
      <c r="AU61" s="555"/>
      <c r="AV61" s="555"/>
      <c r="AW61" s="555"/>
      <c r="AX61" s="555"/>
      <c r="AY61" s="555"/>
      <c r="AZ61" s="555"/>
      <c r="BA61" s="555"/>
      <c r="BB61" s="555"/>
      <c r="BC61" s="555"/>
      <c r="BD61" s="555"/>
      <c r="BE61" s="555"/>
      <c r="BF61" s="555"/>
      <c r="BG61" s="555"/>
      <c r="BH61" s="555"/>
      <c r="BI61" s="555"/>
      <c r="BJ61" s="555"/>
      <c r="BK61" s="555"/>
      <c r="BL61" s="555"/>
      <c r="BM61" s="555"/>
      <c r="BN61" s="555"/>
      <c r="BO61" s="555"/>
      <c r="BP61" s="555"/>
      <c r="BQ61" s="555"/>
      <c r="BR61" s="555"/>
      <c r="BS61" s="555"/>
      <c r="BT61" s="555"/>
      <c r="BU61" s="555"/>
      <c r="BV61" s="555"/>
      <c r="BW61" s="556"/>
      <c r="BX61" s="548" t="s">
        <v>167</v>
      </c>
      <c r="BY61" s="549"/>
      <c r="BZ61" s="549"/>
      <c r="CA61" s="549"/>
      <c r="CB61" s="549"/>
      <c r="CC61" s="549"/>
      <c r="CD61" s="549"/>
      <c r="CE61" s="549"/>
      <c r="CF61" s="549"/>
      <c r="CG61" s="550"/>
      <c r="CH61" s="557"/>
      <c r="CI61" s="558"/>
      <c r="CJ61" s="558"/>
      <c r="CK61" s="558"/>
      <c r="CL61" s="558"/>
      <c r="CM61" s="558"/>
      <c r="CN61" s="558"/>
      <c r="CO61" s="558"/>
      <c r="CP61" s="558"/>
      <c r="CQ61" s="558"/>
      <c r="CR61" s="558"/>
      <c r="CS61" s="558"/>
      <c r="CT61" s="558"/>
      <c r="CU61" s="558"/>
      <c r="CV61" s="558"/>
      <c r="CW61" s="558"/>
      <c r="CX61" s="558"/>
    </row>
    <row r="62" spans="1:102" s="21" customFormat="1" ht="11.25" x14ac:dyDescent="0.2">
      <c r="A62" s="548" t="s">
        <v>261</v>
      </c>
      <c r="B62" s="549"/>
      <c r="C62" s="549"/>
      <c r="D62" s="549"/>
      <c r="E62" s="549"/>
      <c r="F62" s="549"/>
      <c r="G62" s="549"/>
      <c r="H62" s="550"/>
      <c r="I62" s="67"/>
      <c r="J62" s="551" t="s">
        <v>262</v>
      </c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1"/>
      <c r="BH62" s="551"/>
      <c r="BI62" s="551"/>
      <c r="BJ62" s="551"/>
      <c r="BK62" s="551"/>
      <c r="BL62" s="551"/>
      <c r="BM62" s="551"/>
      <c r="BN62" s="551"/>
      <c r="BO62" s="551"/>
      <c r="BP62" s="551"/>
      <c r="BQ62" s="551"/>
      <c r="BR62" s="551"/>
      <c r="BS62" s="551"/>
      <c r="BT62" s="551"/>
      <c r="BU62" s="551"/>
      <c r="BV62" s="551"/>
      <c r="BW62" s="552"/>
      <c r="BX62" s="548" t="s">
        <v>167</v>
      </c>
      <c r="BY62" s="549"/>
      <c r="BZ62" s="549"/>
      <c r="CA62" s="549"/>
      <c r="CB62" s="549"/>
      <c r="CC62" s="549"/>
      <c r="CD62" s="549"/>
      <c r="CE62" s="549"/>
      <c r="CF62" s="549"/>
      <c r="CG62" s="550"/>
      <c r="CH62" s="559"/>
      <c r="CI62" s="560"/>
      <c r="CJ62" s="560"/>
      <c r="CK62" s="560"/>
      <c r="CL62" s="560"/>
      <c r="CM62" s="560"/>
      <c r="CN62" s="560"/>
      <c r="CO62" s="560"/>
      <c r="CP62" s="560"/>
      <c r="CQ62" s="560"/>
      <c r="CR62" s="560"/>
      <c r="CS62" s="560"/>
      <c r="CT62" s="560"/>
      <c r="CU62" s="560"/>
      <c r="CV62" s="560"/>
      <c r="CW62" s="560"/>
      <c r="CX62" s="560"/>
    </row>
    <row r="63" spans="1:102" s="21" customFormat="1" ht="11.25" x14ac:dyDescent="0.2">
      <c r="A63" s="548" t="s">
        <v>263</v>
      </c>
      <c r="B63" s="549"/>
      <c r="C63" s="549"/>
      <c r="D63" s="549"/>
      <c r="E63" s="549"/>
      <c r="F63" s="549"/>
      <c r="G63" s="549"/>
      <c r="H63" s="550"/>
      <c r="I63" s="67"/>
      <c r="J63" s="551" t="s">
        <v>264</v>
      </c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1"/>
      <c r="BG63" s="551"/>
      <c r="BH63" s="551"/>
      <c r="BI63" s="551"/>
      <c r="BJ63" s="551"/>
      <c r="BK63" s="551"/>
      <c r="BL63" s="551"/>
      <c r="BM63" s="551"/>
      <c r="BN63" s="551"/>
      <c r="BO63" s="551"/>
      <c r="BP63" s="551"/>
      <c r="BQ63" s="551"/>
      <c r="BR63" s="551"/>
      <c r="BS63" s="551"/>
      <c r="BT63" s="551"/>
      <c r="BU63" s="551"/>
      <c r="BV63" s="551"/>
      <c r="BW63" s="552"/>
      <c r="BX63" s="548" t="s">
        <v>167</v>
      </c>
      <c r="BY63" s="549"/>
      <c r="BZ63" s="549"/>
      <c r="CA63" s="549"/>
      <c r="CB63" s="549"/>
      <c r="CC63" s="549"/>
      <c r="CD63" s="549"/>
      <c r="CE63" s="549"/>
      <c r="CF63" s="549"/>
      <c r="CG63" s="550"/>
      <c r="CH63" s="559"/>
      <c r="CI63" s="560"/>
      <c r="CJ63" s="560"/>
      <c r="CK63" s="560"/>
      <c r="CL63" s="560"/>
      <c r="CM63" s="560"/>
      <c r="CN63" s="560"/>
      <c r="CO63" s="560"/>
      <c r="CP63" s="560"/>
      <c r="CQ63" s="560"/>
      <c r="CR63" s="560"/>
      <c r="CS63" s="560"/>
      <c r="CT63" s="560"/>
      <c r="CU63" s="560"/>
      <c r="CV63" s="560"/>
      <c r="CW63" s="560"/>
      <c r="CX63" s="560"/>
    </row>
    <row r="64" spans="1:102" s="21" customFormat="1" ht="11.25" x14ac:dyDescent="0.2">
      <c r="A64" s="548" t="s">
        <v>265</v>
      </c>
      <c r="B64" s="549"/>
      <c r="C64" s="549"/>
      <c r="D64" s="549"/>
      <c r="E64" s="549"/>
      <c r="F64" s="549"/>
      <c r="G64" s="549"/>
      <c r="H64" s="550"/>
      <c r="I64" s="67"/>
      <c r="J64" s="551" t="s">
        <v>266</v>
      </c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1"/>
      <c r="BI64" s="551"/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2"/>
      <c r="BX64" s="548" t="s">
        <v>167</v>
      </c>
      <c r="BY64" s="549"/>
      <c r="BZ64" s="549"/>
      <c r="CA64" s="549"/>
      <c r="CB64" s="549"/>
      <c r="CC64" s="549"/>
      <c r="CD64" s="549"/>
      <c r="CE64" s="549"/>
      <c r="CF64" s="549"/>
      <c r="CG64" s="550"/>
      <c r="CH64" s="559"/>
      <c r="CI64" s="560"/>
      <c r="CJ64" s="560"/>
      <c r="CK64" s="560"/>
      <c r="CL64" s="560"/>
      <c r="CM64" s="560"/>
      <c r="CN64" s="560"/>
      <c r="CO64" s="560"/>
      <c r="CP64" s="560"/>
      <c r="CQ64" s="560"/>
      <c r="CR64" s="560"/>
      <c r="CS64" s="560"/>
      <c r="CT64" s="560"/>
      <c r="CU64" s="560"/>
      <c r="CV64" s="560"/>
      <c r="CW64" s="560"/>
      <c r="CX64" s="560"/>
    </row>
    <row r="65" spans="1:102" s="21" customFormat="1" ht="22.5" customHeight="1" x14ac:dyDescent="0.2">
      <c r="A65" s="548" t="s">
        <v>267</v>
      </c>
      <c r="B65" s="549"/>
      <c r="C65" s="549"/>
      <c r="D65" s="549"/>
      <c r="E65" s="549"/>
      <c r="F65" s="549"/>
      <c r="G65" s="549"/>
      <c r="H65" s="550"/>
      <c r="I65" s="67"/>
      <c r="J65" s="551" t="s">
        <v>268</v>
      </c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551"/>
      <c r="AE65" s="551"/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551"/>
      <c r="AV65" s="551"/>
      <c r="AW65" s="551"/>
      <c r="AX65" s="551"/>
      <c r="AY65" s="551"/>
      <c r="AZ65" s="551"/>
      <c r="BA65" s="551"/>
      <c r="BB65" s="551"/>
      <c r="BC65" s="551"/>
      <c r="BD65" s="551"/>
      <c r="BE65" s="551"/>
      <c r="BF65" s="551"/>
      <c r="BG65" s="551"/>
      <c r="BH65" s="551"/>
      <c r="BI65" s="551"/>
      <c r="BJ65" s="551"/>
      <c r="BK65" s="551"/>
      <c r="BL65" s="551"/>
      <c r="BM65" s="551"/>
      <c r="BN65" s="551"/>
      <c r="BO65" s="551"/>
      <c r="BP65" s="551"/>
      <c r="BQ65" s="551"/>
      <c r="BR65" s="551"/>
      <c r="BS65" s="551"/>
      <c r="BT65" s="551"/>
      <c r="BU65" s="551"/>
      <c r="BV65" s="551"/>
      <c r="BW65" s="552"/>
      <c r="BX65" s="548" t="s">
        <v>167</v>
      </c>
      <c r="BY65" s="549"/>
      <c r="BZ65" s="549"/>
      <c r="CA65" s="549"/>
      <c r="CB65" s="549"/>
      <c r="CC65" s="549"/>
      <c r="CD65" s="549"/>
      <c r="CE65" s="549"/>
      <c r="CF65" s="549"/>
      <c r="CG65" s="550"/>
      <c r="CH65" s="559"/>
      <c r="CI65" s="560"/>
      <c r="CJ65" s="560"/>
      <c r="CK65" s="560"/>
      <c r="CL65" s="560"/>
      <c r="CM65" s="560"/>
      <c r="CN65" s="560"/>
      <c r="CO65" s="560"/>
      <c r="CP65" s="560"/>
      <c r="CQ65" s="560"/>
      <c r="CR65" s="560"/>
      <c r="CS65" s="560"/>
      <c r="CT65" s="560"/>
      <c r="CU65" s="560"/>
      <c r="CV65" s="560"/>
      <c r="CW65" s="560"/>
      <c r="CX65" s="560"/>
    </row>
    <row r="66" spans="1:102" s="21" customFormat="1" ht="11.25" x14ac:dyDescent="0.2">
      <c r="A66" s="561" t="s">
        <v>269</v>
      </c>
      <c r="B66" s="562"/>
      <c r="C66" s="562"/>
      <c r="D66" s="562"/>
      <c r="E66" s="562"/>
      <c r="F66" s="562"/>
      <c r="G66" s="562"/>
      <c r="H66" s="563"/>
      <c r="I66" s="70"/>
      <c r="J66" s="555" t="s">
        <v>270</v>
      </c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55"/>
      <c r="Z66" s="555"/>
      <c r="AA66" s="555"/>
      <c r="AB66" s="555"/>
      <c r="AC66" s="555"/>
      <c r="AD66" s="555"/>
      <c r="AE66" s="555"/>
      <c r="AF66" s="555"/>
      <c r="AG66" s="555"/>
      <c r="AH66" s="555"/>
      <c r="AI66" s="555"/>
      <c r="AJ66" s="555"/>
      <c r="AK66" s="555"/>
      <c r="AL66" s="555"/>
      <c r="AM66" s="555"/>
      <c r="AN66" s="555"/>
      <c r="AO66" s="555"/>
      <c r="AP66" s="555"/>
      <c r="AQ66" s="555"/>
      <c r="AR66" s="555"/>
      <c r="AS66" s="555"/>
      <c r="AT66" s="555"/>
      <c r="AU66" s="555"/>
      <c r="AV66" s="555"/>
      <c r="AW66" s="555"/>
      <c r="AX66" s="555"/>
      <c r="AY66" s="555"/>
      <c r="AZ66" s="555"/>
      <c r="BA66" s="555"/>
      <c r="BB66" s="555"/>
      <c r="BC66" s="555"/>
      <c r="BD66" s="555"/>
      <c r="BE66" s="555"/>
      <c r="BF66" s="555"/>
      <c r="BG66" s="555"/>
      <c r="BH66" s="555"/>
      <c r="BI66" s="555"/>
      <c r="BJ66" s="555"/>
      <c r="BK66" s="555"/>
      <c r="BL66" s="555"/>
      <c r="BM66" s="555"/>
      <c r="BN66" s="555"/>
      <c r="BO66" s="555"/>
      <c r="BP66" s="555"/>
      <c r="BQ66" s="555"/>
      <c r="BR66" s="555"/>
      <c r="BS66" s="555"/>
      <c r="BT66" s="555"/>
      <c r="BU66" s="555"/>
      <c r="BV66" s="555"/>
      <c r="BW66" s="556"/>
      <c r="BX66" s="548" t="s">
        <v>167</v>
      </c>
      <c r="BY66" s="549"/>
      <c r="BZ66" s="549"/>
      <c r="CA66" s="549"/>
      <c r="CB66" s="549"/>
      <c r="CC66" s="549"/>
      <c r="CD66" s="549"/>
      <c r="CE66" s="549"/>
      <c r="CF66" s="549"/>
      <c r="CG66" s="550"/>
      <c r="CH66" s="557"/>
      <c r="CI66" s="558"/>
      <c r="CJ66" s="558"/>
      <c r="CK66" s="558"/>
      <c r="CL66" s="558"/>
      <c r="CM66" s="558"/>
      <c r="CN66" s="558"/>
      <c r="CO66" s="558"/>
      <c r="CP66" s="558"/>
      <c r="CQ66" s="558"/>
      <c r="CR66" s="558"/>
      <c r="CS66" s="558"/>
      <c r="CT66" s="558"/>
      <c r="CU66" s="558"/>
      <c r="CV66" s="558"/>
      <c r="CW66" s="558"/>
      <c r="CX66" s="558"/>
    </row>
    <row r="67" spans="1:102" s="21" customFormat="1" ht="11.25" x14ac:dyDescent="0.2">
      <c r="A67" s="561">
        <v>5</v>
      </c>
      <c r="B67" s="562"/>
      <c r="C67" s="562"/>
      <c r="D67" s="562"/>
      <c r="E67" s="562"/>
      <c r="F67" s="562"/>
      <c r="G67" s="562"/>
      <c r="H67" s="563"/>
      <c r="I67" s="70"/>
      <c r="J67" s="555" t="s">
        <v>271</v>
      </c>
      <c r="K67" s="555"/>
      <c r="L67" s="555"/>
      <c r="M67" s="555"/>
      <c r="N67" s="555"/>
      <c r="O67" s="555"/>
      <c r="P67" s="555"/>
      <c r="Q67" s="555"/>
      <c r="R67" s="555"/>
      <c r="S67" s="555"/>
      <c r="T67" s="555"/>
      <c r="U67" s="555"/>
      <c r="V67" s="555"/>
      <c r="W67" s="555"/>
      <c r="X67" s="555"/>
      <c r="Y67" s="555"/>
      <c r="Z67" s="555"/>
      <c r="AA67" s="555"/>
      <c r="AB67" s="555"/>
      <c r="AC67" s="555"/>
      <c r="AD67" s="555"/>
      <c r="AE67" s="555"/>
      <c r="AF67" s="555"/>
      <c r="AG67" s="555"/>
      <c r="AH67" s="555"/>
      <c r="AI67" s="555"/>
      <c r="AJ67" s="555"/>
      <c r="AK67" s="555"/>
      <c r="AL67" s="555"/>
      <c r="AM67" s="555"/>
      <c r="AN67" s="555"/>
      <c r="AO67" s="555"/>
      <c r="AP67" s="555"/>
      <c r="AQ67" s="555"/>
      <c r="AR67" s="555"/>
      <c r="AS67" s="555"/>
      <c r="AT67" s="555"/>
      <c r="AU67" s="555"/>
      <c r="AV67" s="555"/>
      <c r="AW67" s="555"/>
      <c r="AX67" s="555"/>
      <c r="AY67" s="555"/>
      <c r="AZ67" s="555"/>
      <c r="BA67" s="555"/>
      <c r="BB67" s="555"/>
      <c r="BC67" s="555"/>
      <c r="BD67" s="555"/>
      <c r="BE67" s="555"/>
      <c r="BF67" s="555"/>
      <c r="BG67" s="555"/>
      <c r="BH67" s="555"/>
      <c r="BI67" s="555"/>
      <c r="BJ67" s="555"/>
      <c r="BK67" s="555"/>
      <c r="BL67" s="555"/>
      <c r="BM67" s="555"/>
      <c r="BN67" s="555"/>
      <c r="BO67" s="555"/>
      <c r="BP67" s="555"/>
      <c r="BQ67" s="555"/>
      <c r="BR67" s="555"/>
      <c r="BS67" s="555"/>
      <c r="BT67" s="555"/>
      <c r="BU67" s="555"/>
      <c r="BV67" s="555"/>
      <c r="BW67" s="556"/>
      <c r="BX67" s="548" t="s">
        <v>167</v>
      </c>
      <c r="BY67" s="549"/>
      <c r="BZ67" s="549"/>
      <c r="CA67" s="549"/>
      <c r="CB67" s="549"/>
      <c r="CC67" s="549"/>
      <c r="CD67" s="549"/>
      <c r="CE67" s="549"/>
      <c r="CF67" s="549"/>
      <c r="CG67" s="550"/>
      <c r="CH67" s="564">
        <f>CH12-CH53</f>
        <v>2966.6699999999996</v>
      </c>
      <c r="CI67" s="565"/>
      <c r="CJ67" s="565"/>
      <c r="CK67" s="565"/>
      <c r="CL67" s="565"/>
      <c r="CM67" s="565"/>
      <c r="CN67" s="565"/>
      <c r="CO67" s="565"/>
      <c r="CP67" s="565"/>
      <c r="CQ67" s="565"/>
      <c r="CR67" s="565"/>
      <c r="CS67" s="565"/>
      <c r="CT67" s="565"/>
      <c r="CU67" s="565"/>
      <c r="CV67" s="565"/>
      <c r="CW67" s="565"/>
      <c r="CX67" s="565"/>
    </row>
    <row r="68" spans="1:102" s="21" customFormat="1" ht="11.25" x14ac:dyDescent="0.2">
      <c r="A68" s="561" t="s">
        <v>272</v>
      </c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62"/>
      <c r="S68" s="562"/>
      <c r="T68" s="562"/>
      <c r="U68" s="562"/>
      <c r="V68" s="562"/>
      <c r="W68" s="562"/>
      <c r="X68" s="562"/>
      <c r="Y68" s="562"/>
      <c r="Z68" s="562"/>
      <c r="AA68" s="562"/>
      <c r="AB68" s="562"/>
      <c r="AC68" s="562"/>
      <c r="AD68" s="562"/>
      <c r="AE68" s="562"/>
      <c r="AF68" s="562"/>
      <c r="AG68" s="562"/>
      <c r="AH68" s="562"/>
      <c r="AI68" s="562"/>
      <c r="AJ68" s="562"/>
      <c r="AK68" s="562"/>
      <c r="AL68" s="562"/>
      <c r="AM68" s="562"/>
      <c r="AN68" s="562"/>
      <c r="AO68" s="562"/>
      <c r="AP68" s="562"/>
      <c r="AQ68" s="562"/>
      <c r="AR68" s="562"/>
      <c r="AS68" s="562"/>
      <c r="AT68" s="562"/>
      <c r="AU68" s="562"/>
      <c r="AV68" s="562"/>
      <c r="AW68" s="562"/>
      <c r="AX68" s="562"/>
      <c r="AY68" s="562"/>
      <c r="AZ68" s="562"/>
      <c r="BA68" s="562"/>
      <c r="BB68" s="562"/>
      <c r="BC68" s="562"/>
      <c r="BD68" s="562"/>
      <c r="BE68" s="562"/>
      <c r="BF68" s="562"/>
      <c r="BG68" s="562"/>
      <c r="BH68" s="562"/>
      <c r="BI68" s="562"/>
      <c r="BJ68" s="562"/>
      <c r="BK68" s="562"/>
      <c r="BL68" s="562"/>
      <c r="BM68" s="562"/>
      <c r="BN68" s="562"/>
      <c r="BO68" s="562"/>
      <c r="BP68" s="562"/>
      <c r="BQ68" s="562"/>
      <c r="BR68" s="562"/>
      <c r="BS68" s="562"/>
      <c r="BT68" s="562"/>
      <c r="BU68" s="562"/>
      <c r="BV68" s="562"/>
      <c r="BW68" s="562"/>
      <c r="BX68" s="562"/>
      <c r="BY68" s="562"/>
      <c r="BZ68" s="562"/>
      <c r="CA68" s="562"/>
      <c r="CB68" s="562"/>
      <c r="CC68" s="562"/>
      <c r="CD68" s="562"/>
      <c r="CE68" s="562"/>
      <c r="CF68" s="562"/>
      <c r="CG68" s="562"/>
      <c r="CH68" s="562"/>
      <c r="CI68" s="562"/>
      <c r="CJ68" s="562"/>
      <c r="CK68" s="562"/>
      <c r="CL68" s="562"/>
      <c r="CM68" s="562"/>
      <c r="CN68" s="562"/>
      <c r="CO68" s="562"/>
      <c r="CP68" s="562"/>
      <c r="CQ68" s="562"/>
      <c r="CR68" s="562"/>
      <c r="CS68" s="562"/>
      <c r="CT68" s="562"/>
      <c r="CU68" s="562"/>
      <c r="CV68" s="562"/>
      <c r="CW68" s="562"/>
      <c r="CX68" s="563"/>
    </row>
    <row r="69" spans="1:102" s="21" customFormat="1" ht="11.25" customHeight="1" x14ac:dyDescent="0.2">
      <c r="A69" s="548">
        <v>1</v>
      </c>
      <c r="B69" s="549"/>
      <c r="C69" s="549"/>
      <c r="D69" s="549"/>
      <c r="E69" s="549"/>
      <c r="F69" s="549"/>
      <c r="G69" s="549"/>
      <c r="H69" s="550"/>
      <c r="I69" s="67"/>
      <c r="J69" s="551" t="s">
        <v>273</v>
      </c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1"/>
      <c r="AD69" s="551"/>
      <c r="AE69" s="551"/>
      <c r="AF69" s="551"/>
      <c r="AG69" s="551"/>
      <c r="AH69" s="551"/>
      <c r="AI69" s="551"/>
      <c r="AJ69" s="551"/>
      <c r="AK69" s="551"/>
      <c r="AL69" s="551"/>
      <c r="AM69" s="551"/>
      <c r="AN69" s="551"/>
      <c r="AO69" s="551"/>
      <c r="AP69" s="551"/>
      <c r="AQ69" s="551"/>
      <c r="AR69" s="551"/>
      <c r="AS69" s="551"/>
      <c r="AT69" s="551"/>
      <c r="AU69" s="551"/>
      <c r="AV69" s="551"/>
      <c r="AW69" s="551"/>
      <c r="AX69" s="551"/>
      <c r="AY69" s="551"/>
      <c r="AZ69" s="551"/>
      <c r="BA69" s="551"/>
      <c r="BB69" s="551"/>
      <c r="BC69" s="551"/>
      <c r="BD69" s="551"/>
      <c r="BE69" s="551"/>
      <c r="BF69" s="551"/>
      <c r="BG69" s="551"/>
      <c r="BH69" s="551"/>
      <c r="BI69" s="551"/>
      <c r="BJ69" s="551"/>
      <c r="BK69" s="551"/>
      <c r="BL69" s="551"/>
      <c r="BM69" s="551"/>
      <c r="BN69" s="551"/>
      <c r="BO69" s="551"/>
      <c r="BP69" s="551"/>
      <c r="BQ69" s="551"/>
      <c r="BR69" s="551"/>
      <c r="BS69" s="551"/>
      <c r="BT69" s="551"/>
      <c r="BU69" s="551"/>
      <c r="BV69" s="551"/>
      <c r="BW69" s="552"/>
      <c r="BX69" s="548" t="s">
        <v>274</v>
      </c>
      <c r="BY69" s="549"/>
      <c r="BZ69" s="549"/>
      <c r="CA69" s="549"/>
      <c r="CB69" s="549"/>
      <c r="CC69" s="549"/>
      <c r="CD69" s="549"/>
      <c r="CE69" s="549"/>
      <c r="CF69" s="549"/>
      <c r="CG69" s="550"/>
      <c r="CH69" s="548">
        <v>4</v>
      </c>
      <c r="CI69" s="549"/>
      <c r="CJ69" s="549"/>
      <c r="CK69" s="549"/>
      <c r="CL69" s="549"/>
      <c r="CM69" s="549"/>
      <c r="CN69" s="549"/>
      <c r="CO69" s="549"/>
      <c r="CP69" s="549"/>
      <c r="CQ69" s="549"/>
      <c r="CR69" s="549"/>
      <c r="CS69" s="549"/>
      <c r="CT69" s="549"/>
      <c r="CU69" s="549"/>
      <c r="CV69" s="549"/>
      <c r="CW69" s="549"/>
      <c r="CX69" s="550"/>
    </row>
    <row r="70" spans="1:102" s="21" customFormat="1" ht="11.25" x14ac:dyDescent="0.2">
      <c r="A70" s="548">
        <v>2</v>
      </c>
      <c r="B70" s="549"/>
      <c r="C70" s="549"/>
      <c r="D70" s="549"/>
      <c r="E70" s="549"/>
      <c r="F70" s="549"/>
      <c r="G70" s="549"/>
      <c r="H70" s="550"/>
      <c r="I70" s="67"/>
      <c r="J70" s="551" t="s">
        <v>275</v>
      </c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1"/>
      <c r="BQ70" s="551"/>
      <c r="BR70" s="551"/>
      <c r="BS70" s="551"/>
      <c r="BT70" s="551"/>
      <c r="BU70" s="551"/>
      <c r="BV70" s="551"/>
      <c r="BW70" s="552"/>
      <c r="BX70" s="548" t="s">
        <v>276</v>
      </c>
      <c r="BY70" s="549"/>
      <c r="BZ70" s="549"/>
      <c r="CA70" s="549"/>
      <c r="CB70" s="549"/>
      <c r="CC70" s="549"/>
      <c r="CD70" s="549"/>
      <c r="CE70" s="549"/>
      <c r="CF70" s="549"/>
      <c r="CG70" s="550"/>
      <c r="CH70" s="548">
        <v>5.74</v>
      </c>
      <c r="CI70" s="549"/>
      <c r="CJ70" s="549"/>
      <c r="CK70" s="549"/>
      <c r="CL70" s="549"/>
      <c r="CM70" s="549"/>
      <c r="CN70" s="549"/>
      <c r="CO70" s="549"/>
      <c r="CP70" s="549"/>
      <c r="CQ70" s="549"/>
      <c r="CR70" s="549"/>
      <c r="CS70" s="549"/>
      <c r="CT70" s="549"/>
      <c r="CU70" s="549"/>
      <c r="CV70" s="549"/>
      <c r="CW70" s="549"/>
      <c r="CX70" s="550"/>
    </row>
    <row r="71" spans="1:102" s="21" customFormat="1" ht="11.25" x14ac:dyDescent="0.2">
      <c r="A71" s="548">
        <v>3</v>
      </c>
      <c r="B71" s="549"/>
      <c r="C71" s="549"/>
      <c r="D71" s="549"/>
      <c r="E71" s="549"/>
      <c r="F71" s="549"/>
      <c r="G71" s="549"/>
      <c r="H71" s="550"/>
      <c r="I71" s="67"/>
      <c r="J71" s="551" t="s">
        <v>277</v>
      </c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  <c r="AB71" s="551"/>
      <c r="AC71" s="551"/>
      <c r="AD71" s="551"/>
      <c r="AE71" s="551"/>
      <c r="AF71" s="551"/>
      <c r="AG71" s="551"/>
      <c r="AH71" s="551"/>
      <c r="AI71" s="551"/>
      <c r="AJ71" s="551"/>
      <c r="AK71" s="551"/>
      <c r="AL71" s="551"/>
      <c r="AM71" s="551"/>
      <c r="AN71" s="551"/>
      <c r="AO71" s="551"/>
      <c r="AP71" s="551"/>
      <c r="AQ71" s="551"/>
      <c r="AR71" s="551"/>
      <c r="AS71" s="551"/>
      <c r="AT71" s="551"/>
      <c r="AU71" s="551"/>
      <c r="AV71" s="551"/>
      <c r="AW71" s="551"/>
      <c r="AX71" s="551"/>
      <c r="AY71" s="551"/>
      <c r="AZ71" s="551"/>
      <c r="BA71" s="551"/>
      <c r="BB71" s="551"/>
      <c r="BC71" s="551"/>
      <c r="BD71" s="551"/>
      <c r="BE71" s="551"/>
      <c r="BF71" s="551"/>
      <c r="BG71" s="551"/>
      <c r="BH71" s="551"/>
      <c r="BI71" s="551"/>
      <c r="BJ71" s="551"/>
      <c r="BK71" s="551"/>
      <c r="BL71" s="551"/>
      <c r="BM71" s="551"/>
      <c r="BN71" s="551"/>
      <c r="BO71" s="551"/>
      <c r="BP71" s="551"/>
      <c r="BQ71" s="551"/>
      <c r="BR71" s="551"/>
      <c r="BS71" s="551"/>
      <c r="BT71" s="551"/>
      <c r="BU71" s="551"/>
      <c r="BV71" s="551"/>
      <c r="BW71" s="552"/>
      <c r="BX71" s="548" t="s">
        <v>278</v>
      </c>
      <c r="BY71" s="549"/>
      <c r="BZ71" s="549"/>
      <c r="CA71" s="549"/>
      <c r="CB71" s="549"/>
      <c r="CC71" s="549"/>
      <c r="CD71" s="549"/>
      <c r="CE71" s="549"/>
      <c r="CF71" s="549"/>
      <c r="CG71" s="550"/>
      <c r="CH71" s="566">
        <v>1</v>
      </c>
      <c r="CI71" s="567"/>
      <c r="CJ71" s="567"/>
      <c r="CK71" s="567"/>
      <c r="CL71" s="567"/>
      <c r="CM71" s="567"/>
      <c r="CN71" s="567"/>
      <c r="CO71" s="567"/>
      <c r="CP71" s="567"/>
      <c r="CQ71" s="567"/>
      <c r="CR71" s="567"/>
      <c r="CS71" s="567"/>
      <c r="CT71" s="567"/>
      <c r="CU71" s="567"/>
      <c r="CV71" s="567"/>
      <c r="CW71" s="567"/>
      <c r="CX71" s="568"/>
    </row>
    <row r="72" spans="1:102" s="21" customFormat="1" ht="11.25" x14ac:dyDescent="0.2">
      <c r="A72" s="548">
        <v>4</v>
      </c>
      <c r="B72" s="549"/>
      <c r="C72" s="549"/>
      <c r="D72" s="549"/>
      <c r="E72" s="549"/>
      <c r="F72" s="549"/>
      <c r="G72" s="549"/>
      <c r="H72" s="550"/>
      <c r="I72" s="67"/>
      <c r="J72" s="551" t="s">
        <v>279</v>
      </c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  <c r="AB72" s="551"/>
      <c r="AC72" s="551"/>
      <c r="AD72" s="551"/>
      <c r="AE72" s="551"/>
      <c r="AF72" s="551"/>
      <c r="AG72" s="551"/>
      <c r="AH72" s="551"/>
      <c r="AI72" s="551"/>
      <c r="AJ72" s="551"/>
      <c r="AK72" s="551"/>
      <c r="AL72" s="551"/>
      <c r="AM72" s="551"/>
      <c r="AN72" s="551"/>
      <c r="AO72" s="551"/>
      <c r="AP72" s="551"/>
      <c r="AQ72" s="551"/>
      <c r="AR72" s="551"/>
      <c r="AS72" s="551"/>
      <c r="AT72" s="551"/>
      <c r="AU72" s="551"/>
      <c r="AV72" s="551"/>
      <c r="AW72" s="551"/>
      <c r="AX72" s="551"/>
      <c r="AY72" s="551"/>
      <c r="AZ72" s="551"/>
      <c r="BA72" s="551"/>
      <c r="BB72" s="551"/>
      <c r="BC72" s="551"/>
      <c r="BD72" s="551"/>
      <c r="BE72" s="551"/>
      <c r="BF72" s="551"/>
      <c r="BG72" s="551"/>
      <c r="BH72" s="551"/>
      <c r="BI72" s="551"/>
      <c r="BJ72" s="551"/>
      <c r="BK72" s="551"/>
      <c r="BL72" s="551"/>
      <c r="BM72" s="551"/>
      <c r="BN72" s="551"/>
      <c r="BO72" s="551"/>
      <c r="BP72" s="551"/>
      <c r="BQ72" s="551"/>
      <c r="BR72" s="551"/>
      <c r="BS72" s="551"/>
      <c r="BT72" s="551"/>
      <c r="BU72" s="551"/>
      <c r="BV72" s="551"/>
      <c r="BW72" s="552"/>
      <c r="BX72" s="548" t="s">
        <v>280</v>
      </c>
      <c r="BY72" s="549"/>
      <c r="BZ72" s="549"/>
      <c r="CA72" s="549"/>
      <c r="CB72" s="549"/>
      <c r="CC72" s="549"/>
      <c r="CD72" s="549"/>
      <c r="CE72" s="549"/>
      <c r="CF72" s="549"/>
      <c r="CG72" s="550"/>
      <c r="CH72" s="566"/>
      <c r="CI72" s="567"/>
      <c r="CJ72" s="567"/>
      <c r="CK72" s="567"/>
      <c r="CL72" s="567"/>
      <c r="CM72" s="567"/>
      <c r="CN72" s="567"/>
      <c r="CO72" s="567"/>
      <c r="CP72" s="567"/>
      <c r="CQ72" s="567"/>
      <c r="CR72" s="567"/>
      <c r="CS72" s="567"/>
      <c r="CT72" s="567"/>
      <c r="CU72" s="567"/>
      <c r="CV72" s="567"/>
      <c r="CW72" s="567"/>
      <c r="CX72" s="568"/>
    </row>
  </sheetData>
  <mergeCells count="255">
    <mergeCell ref="A71:H71"/>
    <mergeCell ref="J71:BW71"/>
    <mergeCell ref="BX71:CG71"/>
    <mergeCell ref="CH71:CX71"/>
    <mergeCell ref="A72:H72"/>
    <mergeCell ref="J72:BW72"/>
    <mergeCell ref="BX72:CG72"/>
    <mergeCell ref="CH72:CX72"/>
    <mergeCell ref="A68:CX68"/>
    <mergeCell ref="A69:H69"/>
    <mergeCell ref="J69:BW69"/>
    <mergeCell ref="BX69:CG69"/>
    <mergeCell ref="CH69:CX69"/>
    <mergeCell ref="A70:H70"/>
    <mergeCell ref="J70:BW70"/>
    <mergeCell ref="BX70:CG70"/>
    <mergeCell ref="CH70:CX70"/>
    <mergeCell ref="A65:H65"/>
    <mergeCell ref="J65:BW65"/>
    <mergeCell ref="BX65:CG65"/>
    <mergeCell ref="CH65:CX65"/>
    <mergeCell ref="A66:H66"/>
    <mergeCell ref="J66:BW66"/>
    <mergeCell ref="BX66:CG66"/>
    <mergeCell ref="CH66:CX66"/>
    <mergeCell ref="A67:H67"/>
    <mergeCell ref="J67:BW67"/>
    <mergeCell ref="BX67:CG67"/>
    <mergeCell ref="CH67:CX67"/>
    <mergeCell ref="A62:H62"/>
    <mergeCell ref="J62:BW62"/>
    <mergeCell ref="BX62:CG62"/>
    <mergeCell ref="CH62:CX62"/>
    <mergeCell ref="A63:H63"/>
    <mergeCell ref="J63:BW63"/>
    <mergeCell ref="BX63:CG63"/>
    <mergeCell ref="CH63:CX63"/>
    <mergeCell ref="A64:H64"/>
    <mergeCell ref="J64:BW64"/>
    <mergeCell ref="BX64:CG64"/>
    <mergeCell ref="CH64:CX64"/>
    <mergeCell ref="A59:H59"/>
    <mergeCell ref="J59:BW59"/>
    <mergeCell ref="BX59:CG59"/>
    <mergeCell ref="CH59:CX59"/>
    <mergeCell ref="A60:H60"/>
    <mergeCell ref="J60:BW60"/>
    <mergeCell ref="BX60:CG60"/>
    <mergeCell ref="CH60:CX60"/>
    <mergeCell ref="A61:H61"/>
    <mergeCell ref="J61:BW61"/>
    <mergeCell ref="BX61:CG61"/>
    <mergeCell ref="CH61:CX61"/>
    <mergeCell ref="A56:H56"/>
    <mergeCell ref="J56:BW56"/>
    <mergeCell ref="BX56:CG56"/>
    <mergeCell ref="CH56:CX56"/>
    <mergeCell ref="A57:H57"/>
    <mergeCell ref="J57:BW57"/>
    <mergeCell ref="BX57:CG57"/>
    <mergeCell ref="CH57:CX57"/>
    <mergeCell ref="A58:H58"/>
    <mergeCell ref="J58:BW58"/>
    <mergeCell ref="BX58:CG58"/>
    <mergeCell ref="CH58:CX58"/>
    <mergeCell ref="A53:H53"/>
    <mergeCell ref="J53:BW53"/>
    <mergeCell ref="BX53:CG53"/>
    <mergeCell ref="CH53:CX53"/>
    <mergeCell ref="A54:H54"/>
    <mergeCell ref="J54:BW54"/>
    <mergeCell ref="BX54:CG54"/>
    <mergeCell ref="CH54:CX54"/>
    <mergeCell ref="A55:H55"/>
    <mergeCell ref="J55:BW55"/>
    <mergeCell ref="BX55:CG55"/>
    <mergeCell ref="CH55:CX55"/>
    <mergeCell ref="A50:H50"/>
    <mergeCell ref="J50:BW50"/>
    <mergeCell ref="BX50:CG50"/>
    <mergeCell ref="CH50:CX50"/>
    <mergeCell ref="A51:H51"/>
    <mergeCell ref="J51:BW51"/>
    <mergeCell ref="BX51:CG51"/>
    <mergeCell ref="CH51:CX51"/>
    <mergeCell ref="A52:H52"/>
    <mergeCell ref="J52:BW52"/>
    <mergeCell ref="BX52:CG52"/>
    <mergeCell ref="CH52:CX52"/>
    <mergeCell ref="A47:H47"/>
    <mergeCell ref="J47:BW47"/>
    <mergeCell ref="BX47:CG47"/>
    <mergeCell ref="CH47:CX47"/>
    <mergeCell ref="A48:H48"/>
    <mergeCell ref="J48:BW48"/>
    <mergeCell ref="BX48:CG48"/>
    <mergeCell ref="CH48:CX48"/>
    <mergeCell ref="A49:H49"/>
    <mergeCell ref="J49:BW49"/>
    <mergeCell ref="BX49:CG49"/>
    <mergeCell ref="CH49:CX49"/>
    <mergeCell ref="A44:H44"/>
    <mergeCell ref="J44:BW44"/>
    <mergeCell ref="BX44:CG44"/>
    <mergeCell ref="CH44:CX44"/>
    <mergeCell ref="A45:H45"/>
    <mergeCell ref="J45:BW45"/>
    <mergeCell ref="BX45:CG45"/>
    <mergeCell ref="CH45:CX45"/>
    <mergeCell ref="A46:H46"/>
    <mergeCell ref="J46:BW46"/>
    <mergeCell ref="BX46:CG46"/>
    <mergeCell ref="CH46:CX46"/>
    <mergeCell ref="A41:H41"/>
    <mergeCell ref="J41:BW41"/>
    <mergeCell ref="BX41:CG41"/>
    <mergeCell ref="CH41:CX41"/>
    <mergeCell ref="A42:H42"/>
    <mergeCell ref="J42:BW42"/>
    <mergeCell ref="BX42:CG42"/>
    <mergeCell ref="CH42:CX42"/>
    <mergeCell ref="A43:H43"/>
    <mergeCell ref="J43:BW43"/>
    <mergeCell ref="BX43:CG43"/>
    <mergeCell ref="CH43:CX43"/>
    <mergeCell ref="A38:H38"/>
    <mergeCell ref="J38:BW38"/>
    <mergeCell ref="BX38:CG38"/>
    <mergeCell ref="CH38:CX38"/>
    <mergeCell ref="A39:H39"/>
    <mergeCell ref="J39:BW39"/>
    <mergeCell ref="BX39:CG39"/>
    <mergeCell ref="CH39:CX39"/>
    <mergeCell ref="A40:H40"/>
    <mergeCell ref="J40:BW40"/>
    <mergeCell ref="BX40:CG40"/>
    <mergeCell ref="CH40:CX40"/>
    <mergeCell ref="A35:H35"/>
    <mergeCell ref="J35:BW35"/>
    <mergeCell ref="BX35:CG35"/>
    <mergeCell ref="CH35:CX35"/>
    <mergeCell ref="A36:H36"/>
    <mergeCell ref="J36:BW36"/>
    <mergeCell ref="BX36:CG36"/>
    <mergeCell ref="CH36:CX36"/>
    <mergeCell ref="A37:H37"/>
    <mergeCell ref="J37:BW37"/>
    <mergeCell ref="BX37:CG37"/>
    <mergeCell ref="CH37:CX37"/>
    <mergeCell ref="A32:H32"/>
    <mergeCell ref="J32:BW32"/>
    <mergeCell ref="BX32:CG32"/>
    <mergeCell ref="CH32:CX32"/>
    <mergeCell ref="A33:H33"/>
    <mergeCell ref="J33:BW33"/>
    <mergeCell ref="BX33:CG33"/>
    <mergeCell ref="CH33:CX33"/>
    <mergeCell ref="A34:H34"/>
    <mergeCell ref="J34:BW34"/>
    <mergeCell ref="BX34:CG34"/>
    <mergeCell ref="CH34:CX34"/>
    <mergeCell ref="A29:H29"/>
    <mergeCell ref="J29:BW29"/>
    <mergeCell ref="BX29:CG29"/>
    <mergeCell ref="CH29:CX29"/>
    <mergeCell ref="A30:H30"/>
    <mergeCell ref="J30:BW30"/>
    <mergeCell ref="BX30:CG30"/>
    <mergeCell ref="CH30:CX30"/>
    <mergeCell ref="A31:H31"/>
    <mergeCell ref="J31:BW31"/>
    <mergeCell ref="BX31:CG31"/>
    <mergeCell ref="CH31:CX31"/>
    <mergeCell ref="A26:H26"/>
    <mergeCell ref="J26:BW26"/>
    <mergeCell ref="BX26:CG26"/>
    <mergeCell ref="CH26:CX26"/>
    <mergeCell ref="A27:H27"/>
    <mergeCell ref="J27:BW27"/>
    <mergeCell ref="BX27:CG27"/>
    <mergeCell ref="CH27:CX27"/>
    <mergeCell ref="A28:H28"/>
    <mergeCell ref="J28:BW28"/>
    <mergeCell ref="BX28:CG28"/>
    <mergeCell ref="CH28:CX28"/>
    <mergeCell ref="A23:H23"/>
    <mergeCell ref="J23:BW23"/>
    <mergeCell ref="BX23:CG23"/>
    <mergeCell ref="CH23:CX23"/>
    <mergeCell ref="A24:H24"/>
    <mergeCell ref="J24:BW24"/>
    <mergeCell ref="BX24:CG24"/>
    <mergeCell ref="CH24:CX24"/>
    <mergeCell ref="A25:H25"/>
    <mergeCell ref="J25:BW25"/>
    <mergeCell ref="BX25:CG25"/>
    <mergeCell ref="CH25:CX25"/>
    <mergeCell ref="A20:H20"/>
    <mergeCell ref="J20:BW20"/>
    <mergeCell ref="BX20:CG20"/>
    <mergeCell ref="CH20:CX20"/>
    <mergeCell ref="A21:H21"/>
    <mergeCell ref="J21:BW21"/>
    <mergeCell ref="BX21:CG21"/>
    <mergeCell ref="CH21:CX21"/>
    <mergeCell ref="A22:H22"/>
    <mergeCell ref="J22:BW22"/>
    <mergeCell ref="BX22:CG22"/>
    <mergeCell ref="CH22:CX22"/>
    <mergeCell ref="A17:H17"/>
    <mergeCell ref="J17:BW17"/>
    <mergeCell ref="BX17:CG17"/>
    <mergeCell ref="CH17:CX17"/>
    <mergeCell ref="A18:H18"/>
    <mergeCell ref="J18:BW18"/>
    <mergeCell ref="BX18:CG18"/>
    <mergeCell ref="CH18:CX18"/>
    <mergeCell ref="A19:H19"/>
    <mergeCell ref="J19:BW19"/>
    <mergeCell ref="BX19:CG19"/>
    <mergeCell ref="CH19:CX19"/>
    <mergeCell ref="A14:H14"/>
    <mergeCell ref="J14:BW14"/>
    <mergeCell ref="BX14:CG14"/>
    <mergeCell ref="CH14:CX14"/>
    <mergeCell ref="A15:H15"/>
    <mergeCell ref="J15:BW15"/>
    <mergeCell ref="BX15:CG15"/>
    <mergeCell ref="CH15:CX15"/>
    <mergeCell ref="A16:H16"/>
    <mergeCell ref="J16:BW16"/>
    <mergeCell ref="BX16:CG16"/>
    <mergeCell ref="CH16:CX16"/>
    <mergeCell ref="A11:H11"/>
    <mergeCell ref="I11:BW11"/>
    <mergeCell ref="BX11:CG11"/>
    <mergeCell ref="CH11:CX11"/>
    <mergeCell ref="A12:H12"/>
    <mergeCell ref="J12:BW12"/>
    <mergeCell ref="BX12:CG12"/>
    <mergeCell ref="CH12:CX12"/>
    <mergeCell ref="A13:H13"/>
    <mergeCell ref="J13:BW13"/>
    <mergeCell ref="BX13:CG13"/>
    <mergeCell ref="CH13:CX13"/>
    <mergeCell ref="CH10:CX10"/>
    <mergeCell ref="A4:CX4"/>
    <mergeCell ref="P5:BR5"/>
    <mergeCell ref="BS5:CD5"/>
    <mergeCell ref="CE5:CH5"/>
    <mergeCell ref="CI5:CN5"/>
    <mergeCell ref="P6:BR6"/>
    <mergeCell ref="A7:CX7"/>
    <mergeCell ref="AO8:CN8"/>
    <mergeCell ref="AO9:CN9"/>
  </mergeCells>
  <pageMargins left="0.78740157480314965" right="0.51181102362204722" top="0.59055118110236227" bottom="0.39370078740157483" header="0.19685039370078741" footer="0.19685039370078741"/>
  <pageSetup paperSize="9" scale="10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72"/>
  <sheetViews>
    <sheetView view="pageBreakPreview" topLeftCell="A4" zoomScale="106" zoomScaleNormal="110" zoomScaleSheetLayoutView="106" workbookViewId="0">
      <selection activeCell="CH14" sqref="CH14:CX14"/>
    </sheetView>
  </sheetViews>
  <sheetFormatPr defaultColWidth="0.85546875" defaultRowHeight="12.75" x14ac:dyDescent="0.2"/>
  <cols>
    <col min="1" max="104" width="0.85546875" style="2"/>
    <col min="105" max="105" width="4.42578125" style="2" bestFit="1" customWidth="1"/>
    <col min="106" max="16384" width="0.85546875" style="2"/>
  </cols>
  <sheetData>
    <row r="1" spans="1:105" x14ac:dyDescent="0.2">
      <c r="CX1" s="28" t="s">
        <v>282</v>
      </c>
    </row>
    <row r="2" spans="1:105" s="5" customFormat="1" ht="15" x14ac:dyDescent="0.25">
      <c r="CX2" s="27" t="s">
        <v>92</v>
      </c>
    </row>
    <row r="3" spans="1:105" s="5" customFormat="1" ht="15" x14ac:dyDescent="0.25">
      <c r="CX3" s="12" t="s">
        <v>148</v>
      </c>
    </row>
    <row r="4" spans="1:105" s="63" customFormat="1" ht="15.75" x14ac:dyDescent="0.25">
      <c r="A4" s="536" t="s">
        <v>160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  <c r="BR4" s="536"/>
      <c r="BS4" s="536"/>
      <c r="BT4" s="536"/>
      <c r="BU4" s="536"/>
      <c r="BV4" s="536"/>
      <c r="BW4" s="536"/>
      <c r="BX4" s="536"/>
      <c r="BY4" s="536"/>
      <c r="BZ4" s="536"/>
      <c r="CA4" s="536"/>
      <c r="CB4" s="536"/>
      <c r="CC4" s="536"/>
      <c r="CD4" s="536"/>
      <c r="CE4" s="536"/>
      <c r="CF4" s="536"/>
      <c r="CG4" s="536"/>
      <c r="CH4" s="536"/>
      <c r="CI4" s="536"/>
      <c r="CJ4" s="536"/>
      <c r="CK4" s="536"/>
      <c r="CL4" s="536"/>
      <c r="CM4" s="536"/>
      <c r="CN4" s="536"/>
      <c r="CO4" s="536"/>
      <c r="CP4" s="536"/>
      <c r="CQ4" s="536"/>
      <c r="CR4" s="536"/>
      <c r="CS4" s="536"/>
      <c r="CT4" s="536"/>
      <c r="CU4" s="536"/>
      <c r="CV4" s="536"/>
      <c r="CW4" s="536"/>
      <c r="CX4" s="536"/>
    </row>
    <row r="5" spans="1:105" s="63" customFormat="1" ht="15.75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P5" s="542" t="s">
        <v>13</v>
      </c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3" t="s">
        <v>337</v>
      </c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4" t="s">
        <v>430</v>
      </c>
      <c r="CF5" s="544"/>
      <c r="CG5" s="544"/>
      <c r="CH5" s="544"/>
      <c r="CI5" s="569" t="s">
        <v>117</v>
      </c>
      <c r="CJ5" s="569"/>
      <c r="CK5" s="569"/>
      <c r="CL5" s="569"/>
      <c r="CM5" s="569"/>
      <c r="CN5" s="569"/>
      <c r="CO5" s="113"/>
      <c r="CP5" s="113"/>
      <c r="CQ5" s="113"/>
      <c r="CR5" s="113"/>
      <c r="CS5" s="113"/>
      <c r="CT5" s="113"/>
      <c r="CU5" s="113"/>
      <c r="CV5" s="113"/>
      <c r="CW5" s="113"/>
      <c r="CX5" s="113"/>
    </row>
    <row r="6" spans="1:105" s="21" customFormat="1" ht="11.25" x14ac:dyDescent="0.2">
      <c r="P6" s="546" t="s">
        <v>11</v>
      </c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CU6" s="115"/>
      <c r="CV6" s="64"/>
      <c r="CW6" s="64"/>
    </row>
    <row r="7" spans="1:105" s="63" customFormat="1" ht="15.75" x14ac:dyDescent="0.25">
      <c r="A7" s="536" t="s">
        <v>161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</row>
    <row r="8" spans="1:105" s="63" customFormat="1" ht="15.75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  <c r="O8" s="114" t="s">
        <v>162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542" t="s">
        <v>159</v>
      </c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113"/>
      <c r="CP8" s="113"/>
      <c r="CQ8" s="113"/>
      <c r="CR8" s="113"/>
      <c r="CS8" s="113"/>
      <c r="CT8" s="113"/>
      <c r="CU8" s="113"/>
      <c r="CV8" s="113"/>
      <c r="CW8" s="113"/>
      <c r="CX8" s="113"/>
    </row>
    <row r="9" spans="1:105" s="21" customFormat="1" ht="11.25" x14ac:dyDescent="0.2">
      <c r="AO9" s="546" t="s">
        <v>122</v>
      </c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6"/>
      <c r="CL9" s="546"/>
      <c r="CM9" s="546"/>
      <c r="CN9" s="546"/>
    </row>
    <row r="10" spans="1:105" s="5" customFormat="1" ht="15" x14ac:dyDescent="0.25"/>
    <row r="11" spans="1:105" s="21" customFormat="1" ht="22.5" customHeight="1" x14ac:dyDescent="0.2">
      <c r="A11" s="547" t="s">
        <v>1</v>
      </c>
      <c r="B11" s="547"/>
      <c r="C11" s="547"/>
      <c r="D11" s="547"/>
      <c r="E11" s="547"/>
      <c r="F11" s="547"/>
      <c r="G11" s="547"/>
      <c r="H11" s="547"/>
      <c r="I11" s="547" t="s">
        <v>163</v>
      </c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 t="s">
        <v>164</v>
      </c>
      <c r="BY11" s="547"/>
      <c r="BZ11" s="547"/>
      <c r="CA11" s="547"/>
      <c r="CB11" s="547"/>
      <c r="CC11" s="547"/>
      <c r="CD11" s="547"/>
      <c r="CE11" s="547"/>
      <c r="CF11" s="547"/>
      <c r="CG11" s="547"/>
      <c r="CH11" s="547" t="s">
        <v>165</v>
      </c>
      <c r="CI11" s="547"/>
      <c r="CJ11" s="547"/>
      <c r="CK11" s="547"/>
      <c r="CL11" s="547"/>
      <c r="CM11" s="547"/>
      <c r="CN11" s="547"/>
      <c r="CO11" s="547"/>
      <c r="CP11" s="547"/>
      <c r="CQ11" s="547"/>
      <c r="CR11" s="547"/>
      <c r="CS11" s="547"/>
      <c r="CT11" s="547"/>
      <c r="CU11" s="547"/>
      <c r="CV11" s="547"/>
      <c r="CW11" s="547"/>
      <c r="CX11" s="547"/>
    </row>
    <row r="12" spans="1:105" s="117" customFormat="1" ht="27.75" customHeight="1" x14ac:dyDescent="0.2">
      <c r="A12" s="570">
        <v>1</v>
      </c>
      <c r="B12" s="571"/>
      <c r="C12" s="571"/>
      <c r="D12" s="571"/>
      <c r="E12" s="571"/>
      <c r="F12" s="571"/>
      <c r="G12" s="571"/>
      <c r="H12" s="572"/>
      <c r="I12" s="116"/>
      <c r="J12" s="573" t="s">
        <v>166</v>
      </c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3"/>
      <c r="AX12" s="573"/>
      <c r="AY12" s="573"/>
      <c r="AZ12" s="573"/>
      <c r="BA12" s="573"/>
      <c r="BB12" s="573"/>
      <c r="BC12" s="573"/>
      <c r="BD12" s="573"/>
      <c r="BE12" s="573"/>
      <c r="BF12" s="573"/>
      <c r="BG12" s="573"/>
      <c r="BH12" s="573"/>
      <c r="BI12" s="573"/>
      <c r="BJ12" s="573"/>
      <c r="BK12" s="573"/>
      <c r="BL12" s="573"/>
      <c r="BM12" s="573"/>
      <c r="BN12" s="573"/>
      <c r="BO12" s="573"/>
      <c r="BP12" s="573"/>
      <c r="BQ12" s="573"/>
      <c r="BR12" s="573"/>
      <c r="BS12" s="573"/>
      <c r="BT12" s="573"/>
      <c r="BU12" s="573"/>
      <c r="BV12" s="573"/>
      <c r="BW12" s="574"/>
      <c r="BX12" s="570" t="s">
        <v>167</v>
      </c>
      <c r="BY12" s="571"/>
      <c r="BZ12" s="571"/>
      <c r="CA12" s="571"/>
      <c r="CB12" s="571"/>
      <c r="CC12" s="571"/>
      <c r="CD12" s="571"/>
      <c r="CE12" s="571"/>
      <c r="CF12" s="571"/>
      <c r="CG12" s="572"/>
      <c r="CH12" s="553">
        <f>CH13+CH14+CH15+CH20+CH21</f>
        <v>0</v>
      </c>
      <c r="CI12" s="554"/>
      <c r="CJ12" s="554"/>
      <c r="CK12" s="554"/>
      <c r="CL12" s="554"/>
      <c r="CM12" s="554"/>
      <c r="CN12" s="554"/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</row>
    <row r="13" spans="1:105" s="21" customFormat="1" ht="11.25" x14ac:dyDescent="0.2">
      <c r="A13" s="561" t="s">
        <v>168</v>
      </c>
      <c r="B13" s="562"/>
      <c r="C13" s="562"/>
      <c r="D13" s="562"/>
      <c r="E13" s="562"/>
      <c r="F13" s="562"/>
      <c r="G13" s="562"/>
      <c r="H13" s="563"/>
      <c r="I13" s="70"/>
      <c r="J13" s="555" t="s">
        <v>169</v>
      </c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  <c r="BO13" s="555"/>
      <c r="BP13" s="555"/>
      <c r="BQ13" s="555"/>
      <c r="BR13" s="555"/>
      <c r="BS13" s="555"/>
      <c r="BT13" s="555"/>
      <c r="BU13" s="555"/>
      <c r="BV13" s="555"/>
      <c r="BW13" s="556"/>
      <c r="BX13" s="561" t="s">
        <v>167</v>
      </c>
      <c r="BY13" s="562"/>
      <c r="BZ13" s="562"/>
      <c r="CA13" s="562"/>
      <c r="CB13" s="562"/>
      <c r="CC13" s="562"/>
      <c r="CD13" s="562"/>
      <c r="CE13" s="562"/>
      <c r="CF13" s="562"/>
      <c r="CG13" s="563"/>
      <c r="CH13" s="557"/>
      <c r="CI13" s="558"/>
      <c r="CJ13" s="558"/>
      <c r="CK13" s="558"/>
      <c r="CL13" s="558"/>
      <c r="CM13" s="558"/>
      <c r="CN13" s="558"/>
      <c r="CO13" s="558"/>
      <c r="CP13" s="558"/>
      <c r="CQ13" s="558"/>
      <c r="CR13" s="558"/>
      <c r="CS13" s="558"/>
      <c r="CT13" s="558"/>
      <c r="CU13" s="558"/>
      <c r="CV13" s="558"/>
      <c r="CW13" s="558"/>
      <c r="CX13" s="558"/>
    </row>
    <row r="14" spans="1:105" s="21" customFormat="1" ht="11.25" x14ac:dyDescent="0.2">
      <c r="A14" s="561" t="s">
        <v>170</v>
      </c>
      <c r="B14" s="562"/>
      <c r="C14" s="562"/>
      <c r="D14" s="562"/>
      <c r="E14" s="562"/>
      <c r="F14" s="562"/>
      <c r="G14" s="562"/>
      <c r="H14" s="563"/>
      <c r="I14" s="70"/>
      <c r="J14" s="555" t="s">
        <v>171</v>
      </c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  <c r="BO14" s="555"/>
      <c r="BP14" s="555"/>
      <c r="BQ14" s="555"/>
      <c r="BR14" s="555"/>
      <c r="BS14" s="555"/>
      <c r="BT14" s="555"/>
      <c r="BU14" s="555"/>
      <c r="BV14" s="555"/>
      <c r="BW14" s="556"/>
      <c r="BX14" s="561" t="s">
        <v>167</v>
      </c>
      <c r="BY14" s="562"/>
      <c r="BZ14" s="562"/>
      <c r="CA14" s="562"/>
      <c r="CB14" s="562"/>
      <c r="CC14" s="562"/>
      <c r="CD14" s="562"/>
      <c r="CE14" s="562"/>
      <c r="CF14" s="562"/>
      <c r="CG14" s="563"/>
      <c r="CH14" s="557"/>
      <c r="CI14" s="558"/>
      <c r="CJ14" s="558"/>
      <c r="CK14" s="558"/>
      <c r="CL14" s="558"/>
      <c r="CM14" s="558"/>
      <c r="CN14" s="558"/>
      <c r="CO14" s="558"/>
      <c r="CP14" s="558"/>
      <c r="CQ14" s="558"/>
      <c r="CR14" s="558"/>
      <c r="CS14" s="558"/>
      <c r="CT14" s="558"/>
      <c r="CU14" s="558"/>
      <c r="CV14" s="558"/>
      <c r="CW14" s="558"/>
      <c r="CX14" s="558"/>
    </row>
    <row r="15" spans="1:105" s="21" customFormat="1" ht="11.25" x14ac:dyDescent="0.2">
      <c r="A15" s="561" t="s">
        <v>172</v>
      </c>
      <c r="B15" s="562"/>
      <c r="C15" s="562"/>
      <c r="D15" s="562"/>
      <c r="E15" s="562"/>
      <c r="F15" s="562"/>
      <c r="G15" s="562"/>
      <c r="H15" s="563"/>
      <c r="I15" s="70"/>
      <c r="J15" s="555" t="s">
        <v>173</v>
      </c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  <c r="BO15" s="555"/>
      <c r="BP15" s="555"/>
      <c r="BQ15" s="555"/>
      <c r="BR15" s="555"/>
      <c r="BS15" s="555"/>
      <c r="BT15" s="555"/>
      <c r="BU15" s="555"/>
      <c r="BV15" s="555"/>
      <c r="BW15" s="556"/>
      <c r="BX15" s="561" t="s">
        <v>167</v>
      </c>
      <c r="BY15" s="562"/>
      <c r="BZ15" s="562"/>
      <c r="CA15" s="562"/>
      <c r="CB15" s="562"/>
      <c r="CC15" s="562"/>
      <c r="CD15" s="562"/>
      <c r="CE15" s="562"/>
      <c r="CF15" s="562"/>
      <c r="CG15" s="563"/>
      <c r="CH15" s="557">
        <f>SUM(CH16:CX19)</f>
        <v>0</v>
      </c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  <c r="CW15" s="558"/>
      <c r="CX15" s="558"/>
    </row>
    <row r="16" spans="1:105" s="21" customFormat="1" ht="11.25" x14ac:dyDescent="0.2">
      <c r="A16" s="548" t="s">
        <v>174</v>
      </c>
      <c r="B16" s="549"/>
      <c r="C16" s="549"/>
      <c r="D16" s="549"/>
      <c r="E16" s="549"/>
      <c r="F16" s="549"/>
      <c r="G16" s="549"/>
      <c r="H16" s="550"/>
      <c r="I16" s="67"/>
      <c r="J16" s="551" t="s">
        <v>175</v>
      </c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1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2"/>
      <c r="BX16" s="548" t="s">
        <v>167</v>
      </c>
      <c r="BY16" s="549"/>
      <c r="BZ16" s="549"/>
      <c r="CA16" s="549"/>
      <c r="CB16" s="549"/>
      <c r="CC16" s="549"/>
      <c r="CD16" s="549"/>
      <c r="CE16" s="549"/>
      <c r="CF16" s="549"/>
      <c r="CG16" s="550"/>
      <c r="CH16" s="575"/>
      <c r="CI16" s="576"/>
      <c r="CJ16" s="576"/>
      <c r="CK16" s="576"/>
      <c r="CL16" s="576"/>
      <c r="CM16" s="576"/>
      <c r="CN16" s="576"/>
      <c r="CO16" s="576"/>
      <c r="CP16" s="576"/>
      <c r="CQ16" s="576"/>
      <c r="CR16" s="576"/>
      <c r="CS16" s="576"/>
      <c r="CT16" s="576"/>
      <c r="CU16" s="576"/>
      <c r="CV16" s="576"/>
      <c r="CW16" s="576"/>
      <c r="CX16" s="576"/>
      <c r="DA16" s="21" t="s">
        <v>393</v>
      </c>
    </row>
    <row r="17" spans="1:105" s="21" customFormat="1" ht="11.25" x14ac:dyDescent="0.2">
      <c r="A17" s="548" t="s">
        <v>176</v>
      </c>
      <c r="B17" s="549"/>
      <c r="C17" s="549"/>
      <c r="D17" s="549"/>
      <c r="E17" s="549"/>
      <c r="F17" s="549"/>
      <c r="G17" s="549"/>
      <c r="H17" s="550"/>
      <c r="I17" s="67"/>
      <c r="J17" s="551" t="s">
        <v>177</v>
      </c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2"/>
      <c r="BX17" s="548" t="s">
        <v>167</v>
      </c>
      <c r="BY17" s="549"/>
      <c r="BZ17" s="549"/>
      <c r="CA17" s="549"/>
      <c r="CB17" s="549"/>
      <c r="CC17" s="549"/>
      <c r="CD17" s="549"/>
      <c r="CE17" s="549"/>
      <c r="CF17" s="549"/>
      <c r="CG17" s="550"/>
      <c r="CH17" s="559"/>
      <c r="CI17" s="560"/>
      <c r="CJ17" s="560"/>
      <c r="CK17" s="560"/>
      <c r="CL17" s="560"/>
      <c r="CM17" s="560"/>
      <c r="CN17" s="560"/>
      <c r="CO17" s="560"/>
      <c r="CP17" s="560"/>
      <c r="CQ17" s="560"/>
      <c r="CR17" s="560"/>
      <c r="CS17" s="560"/>
      <c r="CT17" s="560"/>
      <c r="CU17" s="560"/>
      <c r="CV17" s="560"/>
      <c r="CW17" s="560"/>
      <c r="CX17" s="560"/>
      <c r="DA17" s="21" t="s">
        <v>392</v>
      </c>
    </row>
    <row r="18" spans="1:105" s="21" customFormat="1" ht="11.25" x14ac:dyDescent="0.2">
      <c r="A18" s="548" t="s">
        <v>178</v>
      </c>
      <c r="B18" s="549"/>
      <c r="C18" s="549"/>
      <c r="D18" s="549"/>
      <c r="E18" s="549"/>
      <c r="F18" s="549"/>
      <c r="G18" s="549"/>
      <c r="H18" s="550"/>
      <c r="I18" s="67"/>
      <c r="J18" s="551" t="s">
        <v>179</v>
      </c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1"/>
      <c r="BD18" s="551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2"/>
      <c r="BX18" s="548" t="s">
        <v>167</v>
      </c>
      <c r="BY18" s="549"/>
      <c r="BZ18" s="549"/>
      <c r="CA18" s="549"/>
      <c r="CB18" s="549"/>
      <c r="CC18" s="549"/>
      <c r="CD18" s="549"/>
      <c r="CE18" s="549"/>
      <c r="CF18" s="549"/>
      <c r="CG18" s="550"/>
      <c r="CH18" s="559"/>
      <c r="CI18" s="560"/>
      <c r="CJ18" s="560"/>
      <c r="CK18" s="560"/>
      <c r="CL18" s="560"/>
      <c r="CM18" s="560"/>
      <c r="CN18" s="560"/>
      <c r="CO18" s="560"/>
      <c r="CP18" s="560"/>
      <c r="CQ18" s="560"/>
      <c r="CR18" s="560"/>
      <c r="CS18" s="560"/>
      <c r="CT18" s="560"/>
      <c r="CU18" s="560"/>
      <c r="CV18" s="560"/>
      <c r="CW18" s="560"/>
      <c r="CX18" s="560"/>
    </row>
    <row r="19" spans="1:105" s="21" customFormat="1" ht="11.25" x14ac:dyDescent="0.2">
      <c r="A19" s="548" t="s">
        <v>180</v>
      </c>
      <c r="B19" s="549"/>
      <c r="C19" s="549"/>
      <c r="D19" s="549"/>
      <c r="E19" s="549"/>
      <c r="F19" s="549"/>
      <c r="G19" s="549"/>
      <c r="H19" s="550"/>
      <c r="I19" s="67"/>
      <c r="J19" s="551" t="s">
        <v>428</v>
      </c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  <c r="BC19" s="551"/>
      <c r="BD19" s="551"/>
      <c r="BE19" s="551"/>
      <c r="BF19" s="551"/>
      <c r="BG19" s="551"/>
      <c r="BH19" s="551"/>
      <c r="BI19" s="551"/>
      <c r="BJ19" s="551"/>
      <c r="BK19" s="551"/>
      <c r="BL19" s="551"/>
      <c r="BM19" s="551"/>
      <c r="BN19" s="551"/>
      <c r="BO19" s="551"/>
      <c r="BP19" s="551"/>
      <c r="BQ19" s="551"/>
      <c r="BR19" s="551"/>
      <c r="BS19" s="551"/>
      <c r="BT19" s="551"/>
      <c r="BU19" s="551"/>
      <c r="BV19" s="551"/>
      <c r="BW19" s="552"/>
      <c r="BX19" s="548" t="s">
        <v>167</v>
      </c>
      <c r="BY19" s="549"/>
      <c r="BZ19" s="549"/>
      <c r="CA19" s="549"/>
      <c r="CB19" s="549"/>
      <c r="CC19" s="549"/>
      <c r="CD19" s="549"/>
      <c r="CE19" s="549"/>
      <c r="CF19" s="549"/>
      <c r="CG19" s="550"/>
      <c r="CH19" s="559"/>
      <c r="CI19" s="560"/>
      <c r="CJ19" s="560"/>
      <c r="CK19" s="560"/>
      <c r="CL19" s="560"/>
      <c r="CM19" s="560"/>
      <c r="CN19" s="560"/>
      <c r="CO19" s="560"/>
      <c r="CP19" s="560"/>
      <c r="CQ19" s="560"/>
      <c r="CR19" s="560"/>
      <c r="CS19" s="560"/>
      <c r="CT19" s="560"/>
      <c r="CU19" s="560"/>
      <c r="CV19" s="560"/>
      <c r="CW19" s="560"/>
      <c r="CX19" s="560"/>
    </row>
    <row r="20" spans="1:105" s="21" customFormat="1" ht="11.25" x14ac:dyDescent="0.2">
      <c r="A20" s="561" t="s">
        <v>182</v>
      </c>
      <c r="B20" s="562"/>
      <c r="C20" s="562"/>
      <c r="D20" s="562"/>
      <c r="E20" s="562"/>
      <c r="F20" s="562"/>
      <c r="G20" s="562"/>
      <c r="H20" s="563"/>
      <c r="I20" s="70"/>
      <c r="J20" s="555" t="s">
        <v>183</v>
      </c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5"/>
      <c r="AN20" s="555"/>
      <c r="AO20" s="555"/>
      <c r="AP20" s="555"/>
      <c r="AQ20" s="555"/>
      <c r="AR20" s="555"/>
      <c r="AS20" s="555"/>
      <c r="AT20" s="555"/>
      <c r="AU20" s="555"/>
      <c r="AV20" s="555"/>
      <c r="AW20" s="555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5"/>
      <c r="BI20" s="555"/>
      <c r="BJ20" s="555"/>
      <c r="BK20" s="555"/>
      <c r="BL20" s="555"/>
      <c r="BM20" s="555"/>
      <c r="BN20" s="555"/>
      <c r="BO20" s="555"/>
      <c r="BP20" s="555"/>
      <c r="BQ20" s="555"/>
      <c r="BR20" s="555"/>
      <c r="BS20" s="555"/>
      <c r="BT20" s="555"/>
      <c r="BU20" s="555"/>
      <c r="BV20" s="555"/>
      <c r="BW20" s="556"/>
      <c r="BX20" s="548" t="s">
        <v>167</v>
      </c>
      <c r="BY20" s="549"/>
      <c r="BZ20" s="549"/>
      <c r="CA20" s="549"/>
      <c r="CB20" s="549"/>
      <c r="CC20" s="549"/>
      <c r="CD20" s="549"/>
      <c r="CE20" s="549"/>
      <c r="CF20" s="549"/>
      <c r="CG20" s="550"/>
      <c r="CH20" s="577"/>
      <c r="CI20" s="578"/>
      <c r="CJ20" s="578"/>
      <c r="CK20" s="578"/>
      <c r="CL20" s="578"/>
      <c r="CM20" s="578"/>
      <c r="CN20" s="578"/>
      <c r="CO20" s="578"/>
      <c r="CP20" s="578"/>
      <c r="CQ20" s="578"/>
      <c r="CR20" s="578"/>
      <c r="CS20" s="578"/>
      <c r="CT20" s="578"/>
      <c r="CU20" s="578"/>
      <c r="CV20" s="578"/>
      <c r="CW20" s="578"/>
      <c r="CX20" s="578"/>
    </row>
    <row r="21" spans="1:105" s="21" customFormat="1" ht="11.25" x14ac:dyDescent="0.2">
      <c r="A21" s="561" t="s">
        <v>184</v>
      </c>
      <c r="B21" s="562"/>
      <c r="C21" s="562"/>
      <c r="D21" s="562"/>
      <c r="E21" s="562"/>
      <c r="F21" s="562"/>
      <c r="G21" s="562"/>
      <c r="H21" s="563"/>
      <c r="I21" s="70"/>
      <c r="J21" s="555" t="s">
        <v>185</v>
      </c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5"/>
      <c r="BL21" s="555"/>
      <c r="BM21" s="555"/>
      <c r="BN21" s="555"/>
      <c r="BO21" s="555"/>
      <c r="BP21" s="555"/>
      <c r="BQ21" s="555"/>
      <c r="BR21" s="555"/>
      <c r="BS21" s="555"/>
      <c r="BT21" s="555"/>
      <c r="BU21" s="555"/>
      <c r="BV21" s="555"/>
      <c r="BW21" s="556"/>
      <c r="BX21" s="548" t="s">
        <v>167</v>
      </c>
      <c r="BY21" s="549"/>
      <c r="BZ21" s="549"/>
      <c r="CA21" s="549"/>
      <c r="CB21" s="549"/>
      <c r="CC21" s="549"/>
      <c r="CD21" s="549"/>
      <c r="CE21" s="549"/>
      <c r="CF21" s="549"/>
      <c r="CG21" s="550"/>
      <c r="CH21" s="557">
        <f>CH22+CH27+CH30+CH35+CH45+CH46</f>
        <v>0</v>
      </c>
      <c r="CI21" s="558"/>
      <c r="CJ21" s="558"/>
      <c r="CK21" s="558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</row>
    <row r="22" spans="1:105" s="21" customFormat="1" ht="11.25" x14ac:dyDescent="0.2">
      <c r="A22" s="561" t="s">
        <v>186</v>
      </c>
      <c r="B22" s="562"/>
      <c r="C22" s="562"/>
      <c r="D22" s="562"/>
      <c r="E22" s="562"/>
      <c r="F22" s="562"/>
      <c r="G22" s="562"/>
      <c r="H22" s="563"/>
      <c r="I22" s="70"/>
      <c r="J22" s="555" t="s">
        <v>187</v>
      </c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5"/>
      <c r="AN22" s="555"/>
      <c r="AO22" s="555"/>
      <c r="AP22" s="555"/>
      <c r="AQ22" s="555"/>
      <c r="AR22" s="555"/>
      <c r="AS22" s="555"/>
      <c r="AT22" s="555"/>
      <c r="AU22" s="555"/>
      <c r="AV22" s="555"/>
      <c r="AW22" s="555"/>
      <c r="AX22" s="555"/>
      <c r="AY22" s="555"/>
      <c r="AZ22" s="555"/>
      <c r="BA22" s="555"/>
      <c r="BB22" s="555"/>
      <c r="BC22" s="555"/>
      <c r="BD22" s="555"/>
      <c r="BE22" s="555"/>
      <c r="BF22" s="555"/>
      <c r="BG22" s="555"/>
      <c r="BH22" s="555"/>
      <c r="BI22" s="555"/>
      <c r="BJ22" s="555"/>
      <c r="BK22" s="555"/>
      <c r="BL22" s="555"/>
      <c r="BM22" s="555"/>
      <c r="BN22" s="555"/>
      <c r="BO22" s="555"/>
      <c r="BP22" s="555"/>
      <c r="BQ22" s="555"/>
      <c r="BR22" s="555"/>
      <c r="BS22" s="555"/>
      <c r="BT22" s="555"/>
      <c r="BU22" s="555"/>
      <c r="BV22" s="555"/>
      <c r="BW22" s="556"/>
      <c r="BX22" s="548" t="s">
        <v>167</v>
      </c>
      <c r="BY22" s="549"/>
      <c r="BZ22" s="549"/>
      <c r="CA22" s="549"/>
      <c r="CB22" s="549"/>
      <c r="CC22" s="549"/>
      <c r="CD22" s="549"/>
      <c r="CE22" s="549"/>
      <c r="CF22" s="549"/>
      <c r="CG22" s="550"/>
      <c r="CH22" s="557">
        <f>SUM(CH23:CX26)</f>
        <v>0</v>
      </c>
      <c r="CI22" s="558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58"/>
      <c r="CV22" s="558"/>
      <c r="CW22" s="558"/>
      <c r="CX22" s="558"/>
    </row>
    <row r="23" spans="1:105" s="21" customFormat="1" ht="11.25" x14ac:dyDescent="0.2">
      <c r="A23" s="548" t="s">
        <v>188</v>
      </c>
      <c r="B23" s="549"/>
      <c r="C23" s="549"/>
      <c r="D23" s="549"/>
      <c r="E23" s="549"/>
      <c r="F23" s="549"/>
      <c r="G23" s="549"/>
      <c r="H23" s="550"/>
      <c r="I23" s="67"/>
      <c r="J23" s="551" t="s">
        <v>189</v>
      </c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  <c r="BA23" s="551"/>
      <c r="BB23" s="551"/>
      <c r="BC23" s="551"/>
      <c r="BD23" s="551"/>
      <c r="BE23" s="551"/>
      <c r="BF23" s="551"/>
      <c r="BG23" s="551"/>
      <c r="BH23" s="551"/>
      <c r="BI23" s="551"/>
      <c r="BJ23" s="551"/>
      <c r="BK23" s="551"/>
      <c r="BL23" s="551"/>
      <c r="BM23" s="551"/>
      <c r="BN23" s="551"/>
      <c r="BO23" s="551"/>
      <c r="BP23" s="551"/>
      <c r="BQ23" s="551"/>
      <c r="BR23" s="551"/>
      <c r="BS23" s="551"/>
      <c r="BT23" s="551"/>
      <c r="BU23" s="551"/>
      <c r="BV23" s="551"/>
      <c r="BW23" s="552"/>
      <c r="BX23" s="548" t="s">
        <v>167</v>
      </c>
      <c r="BY23" s="549"/>
      <c r="BZ23" s="549"/>
      <c r="CA23" s="549"/>
      <c r="CB23" s="549"/>
      <c r="CC23" s="549"/>
      <c r="CD23" s="549"/>
      <c r="CE23" s="549"/>
      <c r="CF23" s="549"/>
      <c r="CG23" s="550"/>
      <c r="CH23" s="559"/>
      <c r="CI23" s="560"/>
      <c r="CJ23" s="560"/>
      <c r="CK23" s="560"/>
      <c r="CL23" s="560"/>
      <c r="CM23" s="560"/>
      <c r="CN23" s="560"/>
      <c r="CO23" s="560"/>
      <c r="CP23" s="560"/>
      <c r="CQ23" s="560"/>
      <c r="CR23" s="560"/>
      <c r="CS23" s="560"/>
      <c r="CT23" s="560"/>
      <c r="CU23" s="560"/>
      <c r="CV23" s="560"/>
      <c r="CW23" s="560"/>
      <c r="CX23" s="560"/>
    </row>
    <row r="24" spans="1:105" s="21" customFormat="1" ht="11.25" x14ac:dyDescent="0.2">
      <c r="A24" s="548" t="s">
        <v>190</v>
      </c>
      <c r="B24" s="549"/>
      <c r="C24" s="549"/>
      <c r="D24" s="549"/>
      <c r="E24" s="549"/>
      <c r="F24" s="549"/>
      <c r="G24" s="549"/>
      <c r="H24" s="550"/>
      <c r="I24" s="67"/>
      <c r="J24" s="551" t="s">
        <v>191</v>
      </c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2"/>
      <c r="BX24" s="548" t="s">
        <v>167</v>
      </c>
      <c r="BY24" s="549"/>
      <c r="BZ24" s="549"/>
      <c r="CA24" s="549"/>
      <c r="CB24" s="549"/>
      <c r="CC24" s="549"/>
      <c r="CD24" s="549"/>
      <c r="CE24" s="549"/>
      <c r="CF24" s="549"/>
      <c r="CG24" s="550"/>
      <c r="CH24" s="559"/>
      <c r="CI24" s="560"/>
      <c r="CJ24" s="560"/>
      <c r="CK24" s="560"/>
      <c r="CL24" s="560"/>
      <c r="CM24" s="560"/>
      <c r="CN24" s="560"/>
      <c r="CO24" s="560"/>
      <c r="CP24" s="560"/>
      <c r="CQ24" s="560"/>
      <c r="CR24" s="560"/>
      <c r="CS24" s="560"/>
      <c r="CT24" s="560"/>
      <c r="CU24" s="560"/>
      <c r="CV24" s="560"/>
      <c r="CW24" s="560"/>
      <c r="CX24" s="560"/>
    </row>
    <row r="25" spans="1:105" s="21" customFormat="1" ht="22.5" customHeight="1" x14ac:dyDescent="0.2">
      <c r="A25" s="548" t="s">
        <v>192</v>
      </c>
      <c r="B25" s="549"/>
      <c r="C25" s="549"/>
      <c r="D25" s="549"/>
      <c r="E25" s="549"/>
      <c r="F25" s="549"/>
      <c r="G25" s="549"/>
      <c r="H25" s="550"/>
      <c r="I25" s="67"/>
      <c r="J25" s="551" t="s">
        <v>193</v>
      </c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2"/>
      <c r="BX25" s="548" t="s">
        <v>167</v>
      </c>
      <c r="BY25" s="549"/>
      <c r="BZ25" s="549"/>
      <c r="CA25" s="549"/>
      <c r="CB25" s="549"/>
      <c r="CC25" s="549"/>
      <c r="CD25" s="549"/>
      <c r="CE25" s="549"/>
      <c r="CF25" s="549"/>
      <c r="CG25" s="550"/>
      <c r="CH25" s="559"/>
      <c r="CI25" s="560"/>
      <c r="CJ25" s="560"/>
      <c r="CK25" s="560"/>
      <c r="CL25" s="560"/>
      <c r="CM25" s="560"/>
      <c r="CN25" s="560"/>
      <c r="CO25" s="560"/>
      <c r="CP25" s="560"/>
      <c r="CQ25" s="560"/>
      <c r="CR25" s="560"/>
      <c r="CS25" s="560"/>
      <c r="CT25" s="560"/>
      <c r="CU25" s="560"/>
      <c r="CV25" s="560"/>
      <c r="CW25" s="560"/>
      <c r="CX25" s="560"/>
    </row>
    <row r="26" spans="1:105" s="21" customFormat="1" ht="11.25" x14ac:dyDescent="0.2">
      <c r="A26" s="548" t="s">
        <v>194</v>
      </c>
      <c r="B26" s="549"/>
      <c r="C26" s="549"/>
      <c r="D26" s="549"/>
      <c r="E26" s="549"/>
      <c r="F26" s="549"/>
      <c r="G26" s="549"/>
      <c r="H26" s="550"/>
      <c r="I26" s="67"/>
      <c r="J26" s="551" t="s">
        <v>195</v>
      </c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551"/>
      <c r="BP26" s="551"/>
      <c r="BQ26" s="551"/>
      <c r="BR26" s="551"/>
      <c r="BS26" s="551"/>
      <c r="BT26" s="551"/>
      <c r="BU26" s="551"/>
      <c r="BV26" s="551"/>
      <c r="BW26" s="552"/>
      <c r="BX26" s="548" t="s">
        <v>167</v>
      </c>
      <c r="BY26" s="549"/>
      <c r="BZ26" s="549"/>
      <c r="CA26" s="549"/>
      <c r="CB26" s="549"/>
      <c r="CC26" s="549"/>
      <c r="CD26" s="549"/>
      <c r="CE26" s="549"/>
      <c r="CF26" s="549"/>
      <c r="CG26" s="550"/>
      <c r="CH26" s="559"/>
      <c r="CI26" s="560"/>
      <c r="CJ26" s="560"/>
      <c r="CK26" s="560"/>
      <c r="CL26" s="560"/>
      <c r="CM26" s="560"/>
      <c r="CN26" s="560"/>
      <c r="CO26" s="560"/>
      <c r="CP26" s="560"/>
      <c r="CQ26" s="560"/>
      <c r="CR26" s="560"/>
      <c r="CS26" s="560"/>
      <c r="CT26" s="560"/>
      <c r="CU26" s="560"/>
      <c r="CV26" s="560"/>
      <c r="CW26" s="560"/>
      <c r="CX26" s="560"/>
    </row>
    <row r="27" spans="1:105" s="21" customFormat="1" ht="11.25" x14ac:dyDescent="0.2">
      <c r="A27" s="561" t="s">
        <v>196</v>
      </c>
      <c r="B27" s="562"/>
      <c r="C27" s="562"/>
      <c r="D27" s="562"/>
      <c r="E27" s="562"/>
      <c r="F27" s="562"/>
      <c r="G27" s="562"/>
      <c r="H27" s="563"/>
      <c r="I27" s="70"/>
      <c r="J27" s="555" t="s">
        <v>197</v>
      </c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5"/>
      <c r="AN27" s="555"/>
      <c r="AO27" s="555"/>
      <c r="AP27" s="555"/>
      <c r="AQ27" s="555"/>
      <c r="AR27" s="555"/>
      <c r="AS27" s="555"/>
      <c r="AT27" s="555"/>
      <c r="AU27" s="555"/>
      <c r="AV27" s="555"/>
      <c r="AW27" s="555"/>
      <c r="AX27" s="555"/>
      <c r="AY27" s="555"/>
      <c r="AZ27" s="555"/>
      <c r="BA27" s="555"/>
      <c r="BB27" s="555"/>
      <c r="BC27" s="555"/>
      <c r="BD27" s="555"/>
      <c r="BE27" s="555"/>
      <c r="BF27" s="555"/>
      <c r="BG27" s="555"/>
      <c r="BH27" s="555"/>
      <c r="BI27" s="555"/>
      <c r="BJ27" s="555"/>
      <c r="BK27" s="555"/>
      <c r="BL27" s="555"/>
      <c r="BM27" s="555"/>
      <c r="BN27" s="555"/>
      <c r="BO27" s="555"/>
      <c r="BP27" s="555"/>
      <c r="BQ27" s="555"/>
      <c r="BR27" s="555"/>
      <c r="BS27" s="555"/>
      <c r="BT27" s="555"/>
      <c r="BU27" s="555"/>
      <c r="BV27" s="555"/>
      <c r="BW27" s="556"/>
      <c r="BX27" s="548" t="s">
        <v>167</v>
      </c>
      <c r="BY27" s="549"/>
      <c r="BZ27" s="549"/>
      <c r="CA27" s="549"/>
      <c r="CB27" s="549"/>
      <c r="CC27" s="549"/>
      <c r="CD27" s="549"/>
      <c r="CE27" s="549"/>
      <c r="CF27" s="549"/>
      <c r="CG27" s="550"/>
      <c r="CH27" s="557">
        <f>SUM(CH28:CX29)</f>
        <v>0</v>
      </c>
      <c r="CI27" s="558"/>
      <c r="CJ27" s="558"/>
      <c r="CK27" s="558"/>
      <c r="CL27" s="558"/>
      <c r="CM27" s="558"/>
      <c r="CN27" s="558"/>
      <c r="CO27" s="558"/>
      <c r="CP27" s="558"/>
      <c r="CQ27" s="558"/>
      <c r="CR27" s="558"/>
      <c r="CS27" s="558"/>
      <c r="CT27" s="558"/>
      <c r="CU27" s="558"/>
      <c r="CV27" s="558"/>
      <c r="CW27" s="558"/>
      <c r="CX27" s="558"/>
    </row>
    <row r="28" spans="1:105" s="21" customFormat="1" ht="22.5" customHeight="1" x14ac:dyDescent="0.2">
      <c r="A28" s="548" t="s">
        <v>198</v>
      </c>
      <c r="B28" s="549"/>
      <c r="C28" s="549"/>
      <c r="D28" s="549"/>
      <c r="E28" s="549"/>
      <c r="F28" s="549"/>
      <c r="G28" s="549"/>
      <c r="H28" s="550"/>
      <c r="I28" s="67"/>
      <c r="J28" s="551" t="s">
        <v>199</v>
      </c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1"/>
      <c r="BL28" s="551"/>
      <c r="BM28" s="551"/>
      <c r="BN28" s="551"/>
      <c r="BO28" s="551"/>
      <c r="BP28" s="551"/>
      <c r="BQ28" s="551"/>
      <c r="BR28" s="551"/>
      <c r="BS28" s="551"/>
      <c r="BT28" s="551"/>
      <c r="BU28" s="551"/>
      <c r="BV28" s="551"/>
      <c r="BW28" s="552"/>
      <c r="BX28" s="548" t="s">
        <v>167</v>
      </c>
      <c r="BY28" s="549"/>
      <c r="BZ28" s="549"/>
      <c r="CA28" s="549"/>
      <c r="CB28" s="549"/>
      <c r="CC28" s="549"/>
      <c r="CD28" s="549"/>
      <c r="CE28" s="549"/>
      <c r="CF28" s="549"/>
      <c r="CG28" s="550"/>
      <c r="CH28" s="559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</row>
    <row r="29" spans="1:105" s="21" customFormat="1" ht="11.25" x14ac:dyDescent="0.2">
      <c r="A29" s="548" t="s">
        <v>200</v>
      </c>
      <c r="B29" s="549"/>
      <c r="C29" s="549"/>
      <c r="D29" s="549"/>
      <c r="E29" s="549"/>
      <c r="F29" s="549"/>
      <c r="G29" s="549"/>
      <c r="H29" s="550"/>
      <c r="I29" s="67"/>
      <c r="J29" s="551" t="s">
        <v>201</v>
      </c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  <c r="BA29" s="551"/>
      <c r="BB29" s="551"/>
      <c r="BC29" s="551"/>
      <c r="BD29" s="551"/>
      <c r="BE29" s="551"/>
      <c r="BF29" s="551"/>
      <c r="BG29" s="551"/>
      <c r="BH29" s="551"/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1"/>
      <c r="BU29" s="551"/>
      <c r="BV29" s="551"/>
      <c r="BW29" s="552"/>
      <c r="BX29" s="548" t="s">
        <v>167</v>
      </c>
      <c r="BY29" s="549"/>
      <c r="BZ29" s="549"/>
      <c r="CA29" s="549"/>
      <c r="CB29" s="549"/>
      <c r="CC29" s="549"/>
      <c r="CD29" s="549"/>
      <c r="CE29" s="549"/>
      <c r="CF29" s="549"/>
      <c r="CG29" s="550"/>
      <c r="CH29" s="559"/>
      <c r="CI29" s="560"/>
      <c r="CJ29" s="560"/>
      <c r="CK29" s="560"/>
      <c r="CL29" s="560"/>
      <c r="CM29" s="560"/>
      <c r="CN29" s="560"/>
      <c r="CO29" s="560"/>
      <c r="CP29" s="560"/>
      <c r="CQ29" s="560"/>
      <c r="CR29" s="560"/>
      <c r="CS29" s="560"/>
      <c r="CT29" s="560"/>
      <c r="CU29" s="560"/>
      <c r="CV29" s="560"/>
      <c r="CW29" s="560"/>
      <c r="CX29" s="560"/>
    </row>
    <row r="30" spans="1:105" s="21" customFormat="1" ht="11.25" x14ac:dyDescent="0.2">
      <c r="A30" s="561" t="s">
        <v>202</v>
      </c>
      <c r="B30" s="562"/>
      <c r="C30" s="562"/>
      <c r="D30" s="562"/>
      <c r="E30" s="562"/>
      <c r="F30" s="562"/>
      <c r="G30" s="562"/>
      <c r="H30" s="563"/>
      <c r="I30" s="70"/>
      <c r="J30" s="555" t="s">
        <v>203</v>
      </c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55"/>
      <c r="AR30" s="555"/>
      <c r="AS30" s="555"/>
      <c r="AT30" s="555"/>
      <c r="AU30" s="555"/>
      <c r="AV30" s="555"/>
      <c r="AW30" s="555"/>
      <c r="AX30" s="555"/>
      <c r="AY30" s="555"/>
      <c r="AZ30" s="555"/>
      <c r="BA30" s="555"/>
      <c r="BB30" s="555"/>
      <c r="BC30" s="555"/>
      <c r="BD30" s="555"/>
      <c r="BE30" s="555"/>
      <c r="BF30" s="555"/>
      <c r="BG30" s="555"/>
      <c r="BH30" s="555"/>
      <c r="BI30" s="555"/>
      <c r="BJ30" s="555"/>
      <c r="BK30" s="555"/>
      <c r="BL30" s="555"/>
      <c r="BM30" s="555"/>
      <c r="BN30" s="555"/>
      <c r="BO30" s="555"/>
      <c r="BP30" s="555"/>
      <c r="BQ30" s="555"/>
      <c r="BR30" s="555"/>
      <c r="BS30" s="555"/>
      <c r="BT30" s="555"/>
      <c r="BU30" s="555"/>
      <c r="BV30" s="555"/>
      <c r="BW30" s="556"/>
      <c r="BX30" s="548" t="s">
        <v>167</v>
      </c>
      <c r="BY30" s="549"/>
      <c r="BZ30" s="549"/>
      <c r="CA30" s="549"/>
      <c r="CB30" s="549"/>
      <c r="CC30" s="549"/>
      <c r="CD30" s="549"/>
      <c r="CE30" s="549"/>
      <c r="CF30" s="549"/>
      <c r="CG30" s="550"/>
      <c r="CH30" s="557">
        <f>SUM(CH31:CX34)</f>
        <v>0</v>
      </c>
      <c r="CI30" s="558"/>
      <c r="CJ30" s="558"/>
      <c r="CK30" s="558"/>
      <c r="CL30" s="558"/>
      <c r="CM30" s="558"/>
      <c r="CN30" s="558"/>
      <c r="CO30" s="558"/>
      <c r="CP30" s="558"/>
      <c r="CQ30" s="558"/>
      <c r="CR30" s="558"/>
      <c r="CS30" s="558"/>
      <c r="CT30" s="558"/>
      <c r="CU30" s="558"/>
      <c r="CV30" s="558"/>
      <c r="CW30" s="558"/>
      <c r="CX30" s="558"/>
    </row>
    <row r="31" spans="1:105" s="21" customFormat="1" ht="11.25" customHeight="1" x14ac:dyDescent="0.2">
      <c r="A31" s="548" t="s">
        <v>204</v>
      </c>
      <c r="B31" s="549"/>
      <c r="C31" s="549"/>
      <c r="D31" s="549"/>
      <c r="E31" s="549"/>
      <c r="F31" s="549"/>
      <c r="G31" s="549"/>
      <c r="H31" s="550"/>
      <c r="I31" s="67"/>
      <c r="J31" s="551" t="s">
        <v>205</v>
      </c>
      <c r="K31" s="551"/>
      <c r="L31" s="551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1"/>
      <c r="BJ31" s="551"/>
      <c r="BK31" s="551"/>
      <c r="BL31" s="551"/>
      <c r="BM31" s="551"/>
      <c r="BN31" s="551"/>
      <c r="BO31" s="551"/>
      <c r="BP31" s="551"/>
      <c r="BQ31" s="551"/>
      <c r="BR31" s="551"/>
      <c r="BS31" s="551"/>
      <c r="BT31" s="551"/>
      <c r="BU31" s="551"/>
      <c r="BV31" s="551"/>
      <c r="BW31" s="552"/>
      <c r="BX31" s="548" t="s">
        <v>167</v>
      </c>
      <c r="BY31" s="549"/>
      <c r="BZ31" s="549"/>
      <c r="CA31" s="549"/>
      <c r="CB31" s="549"/>
      <c r="CC31" s="549"/>
      <c r="CD31" s="549"/>
      <c r="CE31" s="549"/>
      <c r="CF31" s="549"/>
      <c r="CG31" s="550"/>
      <c r="CH31" s="559"/>
      <c r="CI31" s="560"/>
      <c r="CJ31" s="560"/>
      <c r="CK31" s="560"/>
      <c r="CL31" s="560"/>
      <c r="CM31" s="560"/>
      <c r="CN31" s="560"/>
      <c r="CO31" s="560"/>
      <c r="CP31" s="560"/>
      <c r="CQ31" s="560"/>
      <c r="CR31" s="560"/>
      <c r="CS31" s="560"/>
      <c r="CT31" s="560"/>
      <c r="CU31" s="560"/>
      <c r="CV31" s="560"/>
      <c r="CW31" s="560"/>
      <c r="CX31" s="560"/>
    </row>
    <row r="32" spans="1:105" s="21" customFormat="1" ht="11.25" x14ac:dyDescent="0.2">
      <c r="A32" s="548" t="s">
        <v>206</v>
      </c>
      <c r="B32" s="549"/>
      <c r="C32" s="549"/>
      <c r="D32" s="549"/>
      <c r="E32" s="549"/>
      <c r="F32" s="549"/>
      <c r="G32" s="549"/>
      <c r="H32" s="550"/>
      <c r="I32" s="67"/>
      <c r="J32" s="551" t="s">
        <v>207</v>
      </c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1"/>
      <c r="BV32" s="551"/>
      <c r="BW32" s="552"/>
      <c r="BX32" s="548" t="s">
        <v>167</v>
      </c>
      <c r="BY32" s="549"/>
      <c r="BZ32" s="549"/>
      <c r="CA32" s="549"/>
      <c r="CB32" s="549"/>
      <c r="CC32" s="549"/>
      <c r="CD32" s="549"/>
      <c r="CE32" s="549"/>
      <c r="CF32" s="549"/>
      <c r="CG32" s="550"/>
      <c r="CH32" s="559"/>
      <c r="CI32" s="560"/>
      <c r="CJ32" s="560"/>
      <c r="CK32" s="560"/>
      <c r="CL32" s="560"/>
      <c r="CM32" s="560"/>
      <c r="CN32" s="560"/>
      <c r="CO32" s="560"/>
      <c r="CP32" s="560"/>
      <c r="CQ32" s="560"/>
      <c r="CR32" s="560"/>
      <c r="CS32" s="560"/>
      <c r="CT32" s="560"/>
      <c r="CU32" s="560"/>
      <c r="CV32" s="560"/>
      <c r="CW32" s="560"/>
      <c r="CX32" s="560"/>
    </row>
    <row r="33" spans="1:105" s="21" customFormat="1" ht="11.25" x14ac:dyDescent="0.2">
      <c r="A33" s="548" t="s">
        <v>208</v>
      </c>
      <c r="B33" s="549"/>
      <c r="C33" s="549"/>
      <c r="D33" s="549"/>
      <c r="E33" s="549"/>
      <c r="F33" s="549"/>
      <c r="G33" s="549"/>
      <c r="H33" s="550"/>
      <c r="I33" s="67"/>
      <c r="J33" s="551" t="s">
        <v>209</v>
      </c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1"/>
      <c r="BN33" s="551"/>
      <c r="BO33" s="551"/>
      <c r="BP33" s="551"/>
      <c r="BQ33" s="551"/>
      <c r="BR33" s="551"/>
      <c r="BS33" s="551"/>
      <c r="BT33" s="551"/>
      <c r="BU33" s="551"/>
      <c r="BV33" s="551"/>
      <c r="BW33" s="552"/>
      <c r="BX33" s="548" t="s">
        <v>167</v>
      </c>
      <c r="BY33" s="549"/>
      <c r="BZ33" s="549"/>
      <c r="CA33" s="549"/>
      <c r="CB33" s="549"/>
      <c r="CC33" s="549"/>
      <c r="CD33" s="549"/>
      <c r="CE33" s="549"/>
      <c r="CF33" s="549"/>
      <c r="CG33" s="550"/>
      <c r="CH33" s="559"/>
      <c r="CI33" s="560"/>
      <c r="CJ33" s="560"/>
      <c r="CK33" s="560"/>
      <c r="CL33" s="560"/>
      <c r="CM33" s="560"/>
      <c r="CN33" s="560"/>
      <c r="CO33" s="560"/>
      <c r="CP33" s="560"/>
      <c r="CQ33" s="560"/>
      <c r="CR33" s="560"/>
      <c r="CS33" s="560"/>
      <c r="CT33" s="560"/>
      <c r="CU33" s="560"/>
      <c r="CV33" s="560"/>
      <c r="CW33" s="560"/>
      <c r="CX33" s="560"/>
    </row>
    <row r="34" spans="1:105" s="21" customFormat="1" ht="11.25" x14ac:dyDescent="0.2">
      <c r="A34" s="548" t="s">
        <v>210</v>
      </c>
      <c r="B34" s="549"/>
      <c r="C34" s="549"/>
      <c r="D34" s="549"/>
      <c r="E34" s="549"/>
      <c r="F34" s="549"/>
      <c r="G34" s="549"/>
      <c r="H34" s="550"/>
      <c r="I34" s="67"/>
      <c r="J34" s="551" t="s">
        <v>211</v>
      </c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2"/>
      <c r="BX34" s="548" t="s">
        <v>167</v>
      </c>
      <c r="BY34" s="549"/>
      <c r="BZ34" s="549"/>
      <c r="CA34" s="549"/>
      <c r="CB34" s="549"/>
      <c r="CC34" s="549"/>
      <c r="CD34" s="549"/>
      <c r="CE34" s="549"/>
      <c r="CF34" s="549"/>
      <c r="CG34" s="550"/>
      <c r="CH34" s="559"/>
      <c r="CI34" s="560"/>
      <c r="CJ34" s="560"/>
      <c r="CK34" s="560"/>
      <c r="CL34" s="560"/>
      <c r="CM34" s="560"/>
      <c r="CN34" s="560"/>
      <c r="CO34" s="560"/>
      <c r="CP34" s="560"/>
      <c r="CQ34" s="560"/>
      <c r="CR34" s="560"/>
      <c r="CS34" s="560"/>
      <c r="CT34" s="560"/>
      <c r="CU34" s="560"/>
      <c r="CV34" s="560"/>
      <c r="CW34" s="560"/>
      <c r="CX34" s="560"/>
    </row>
    <row r="35" spans="1:105" s="21" customFormat="1" ht="11.25" x14ac:dyDescent="0.2">
      <c r="A35" s="561" t="s">
        <v>212</v>
      </c>
      <c r="B35" s="562"/>
      <c r="C35" s="562"/>
      <c r="D35" s="562"/>
      <c r="E35" s="562"/>
      <c r="F35" s="562"/>
      <c r="G35" s="562"/>
      <c r="H35" s="563"/>
      <c r="I35" s="70"/>
      <c r="J35" s="555" t="s">
        <v>213</v>
      </c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5"/>
      <c r="AN35" s="555"/>
      <c r="AO35" s="555"/>
      <c r="AP35" s="555"/>
      <c r="AQ35" s="555"/>
      <c r="AR35" s="555"/>
      <c r="AS35" s="555"/>
      <c r="AT35" s="555"/>
      <c r="AU35" s="555"/>
      <c r="AV35" s="555"/>
      <c r="AW35" s="555"/>
      <c r="AX35" s="555"/>
      <c r="AY35" s="555"/>
      <c r="AZ35" s="555"/>
      <c r="BA35" s="555"/>
      <c r="BB35" s="555"/>
      <c r="BC35" s="555"/>
      <c r="BD35" s="555"/>
      <c r="BE35" s="555"/>
      <c r="BF35" s="555"/>
      <c r="BG35" s="555"/>
      <c r="BH35" s="555"/>
      <c r="BI35" s="555"/>
      <c r="BJ35" s="555"/>
      <c r="BK35" s="555"/>
      <c r="BL35" s="555"/>
      <c r="BM35" s="555"/>
      <c r="BN35" s="555"/>
      <c r="BO35" s="555"/>
      <c r="BP35" s="555"/>
      <c r="BQ35" s="555"/>
      <c r="BR35" s="555"/>
      <c r="BS35" s="555"/>
      <c r="BT35" s="555"/>
      <c r="BU35" s="555"/>
      <c r="BV35" s="555"/>
      <c r="BW35" s="556"/>
      <c r="BX35" s="548" t="s">
        <v>167</v>
      </c>
      <c r="BY35" s="549"/>
      <c r="BZ35" s="549"/>
      <c r="CA35" s="549"/>
      <c r="CB35" s="549"/>
      <c r="CC35" s="549"/>
      <c r="CD35" s="549"/>
      <c r="CE35" s="549"/>
      <c r="CF35" s="549"/>
      <c r="CG35" s="550"/>
      <c r="CH35" s="557">
        <f>SUM(CH36:CX40)</f>
        <v>0</v>
      </c>
      <c r="CI35" s="558"/>
      <c r="CJ35" s="558"/>
      <c r="CK35" s="558"/>
      <c r="CL35" s="558"/>
      <c r="CM35" s="558"/>
      <c r="CN35" s="558"/>
      <c r="CO35" s="558"/>
      <c r="CP35" s="558"/>
      <c r="CQ35" s="558"/>
      <c r="CR35" s="558"/>
      <c r="CS35" s="558"/>
      <c r="CT35" s="558"/>
      <c r="CU35" s="558"/>
      <c r="CV35" s="558"/>
      <c r="CW35" s="558"/>
      <c r="CX35" s="558"/>
    </row>
    <row r="36" spans="1:105" s="21" customFormat="1" ht="11.25" customHeight="1" x14ac:dyDescent="0.2">
      <c r="A36" s="548" t="s">
        <v>214</v>
      </c>
      <c r="B36" s="549"/>
      <c r="C36" s="549"/>
      <c r="D36" s="549"/>
      <c r="E36" s="549"/>
      <c r="F36" s="549"/>
      <c r="G36" s="549"/>
      <c r="H36" s="550"/>
      <c r="I36" s="67"/>
      <c r="J36" s="551" t="s">
        <v>215</v>
      </c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1"/>
      <c r="BV36" s="551"/>
      <c r="BW36" s="552"/>
      <c r="BX36" s="548" t="s">
        <v>167</v>
      </c>
      <c r="BY36" s="549"/>
      <c r="BZ36" s="549"/>
      <c r="CA36" s="549"/>
      <c r="CB36" s="549"/>
      <c r="CC36" s="549"/>
      <c r="CD36" s="549"/>
      <c r="CE36" s="549"/>
      <c r="CF36" s="549"/>
      <c r="CG36" s="550"/>
      <c r="CH36" s="559"/>
      <c r="CI36" s="560"/>
      <c r="CJ36" s="560"/>
      <c r="CK36" s="560"/>
      <c r="CL36" s="560"/>
      <c r="CM36" s="560"/>
      <c r="CN36" s="560"/>
      <c r="CO36" s="560"/>
      <c r="CP36" s="560"/>
      <c r="CQ36" s="560"/>
      <c r="CR36" s="560"/>
      <c r="CS36" s="560"/>
      <c r="CT36" s="560"/>
      <c r="CU36" s="560"/>
      <c r="CV36" s="560"/>
      <c r="CW36" s="560"/>
      <c r="CX36" s="560"/>
    </row>
    <row r="37" spans="1:105" s="21" customFormat="1" ht="11.25" x14ac:dyDescent="0.2">
      <c r="A37" s="548" t="s">
        <v>216</v>
      </c>
      <c r="B37" s="549"/>
      <c r="C37" s="549"/>
      <c r="D37" s="549"/>
      <c r="E37" s="549"/>
      <c r="F37" s="549"/>
      <c r="G37" s="549"/>
      <c r="H37" s="550"/>
      <c r="I37" s="67"/>
      <c r="J37" s="551" t="s">
        <v>217</v>
      </c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1"/>
      <c r="BG37" s="551"/>
      <c r="BH37" s="551"/>
      <c r="BI37" s="551"/>
      <c r="BJ37" s="551"/>
      <c r="BK37" s="551"/>
      <c r="BL37" s="551"/>
      <c r="BM37" s="551"/>
      <c r="BN37" s="551"/>
      <c r="BO37" s="551"/>
      <c r="BP37" s="551"/>
      <c r="BQ37" s="551"/>
      <c r="BR37" s="551"/>
      <c r="BS37" s="551"/>
      <c r="BT37" s="551"/>
      <c r="BU37" s="551"/>
      <c r="BV37" s="551"/>
      <c r="BW37" s="552"/>
      <c r="BX37" s="548" t="s">
        <v>167</v>
      </c>
      <c r="BY37" s="549"/>
      <c r="BZ37" s="549"/>
      <c r="CA37" s="549"/>
      <c r="CB37" s="549"/>
      <c r="CC37" s="549"/>
      <c r="CD37" s="549"/>
      <c r="CE37" s="549"/>
      <c r="CF37" s="549"/>
      <c r="CG37" s="550"/>
      <c r="CH37" s="559"/>
      <c r="CI37" s="560"/>
      <c r="CJ37" s="560"/>
      <c r="CK37" s="560"/>
      <c r="CL37" s="560"/>
      <c r="CM37" s="560"/>
      <c r="CN37" s="560"/>
      <c r="CO37" s="560"/>
      <c r="CP37" s="560"/>
      <c r="CQ37" s="560"/>
      <c r="CR37" s="560"/>
      <c r="CS37" s="560"/>
      <c r="CT37" s="560"/>
      <c r="CU37" s="560"/>
      <c r="CV37" s="560"/>
      <c r="CW37" s="560"/>
      <c r="CX37" s="560"/>
    </row>
    <row r="38" spans="1:105" s="21" customFormat="1" ht="11.25" x14ac:dyDescent="0.2">
      <c r="A38" s="548" t="s">
        <v>218</v>
      </c>
      <c r="B38" s="549"/>
      <c r="C38" s="549"/>
      <c r="D38" s="549"/>
      <c r="E38" s="549"/>
      <c r="F38" s="549"/>
      <c r="G38" s="549"/>
      <c r="H38" s="550"/>
      <c r="I38" s="67"/>
      <c r="J38" s="551" t="s">
        <v>219</v>
      </c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551"/>
      <c r="BT38" s="551"/>
      <c r="BU38" s="551"/>
      <c r="BV38" s="551"/>
      <c r="BW38" s="552"/>
      <c r="BX38" s="548" t="s">
        <v>167</v>
      </c>
      <c r="BY38" s="549"/>
      <c r="BZ38" s="549"/>
      <c r="CA38" s="549"/>
      <c r="CB38" s="549"/>
      <c r="CC38" s="549"/>
      <c r="CD38" s="549"/>
      <c r="CE38" s="549"/>
      <c r="CF38" s="549"/>
      <c r="CG38" s="550"/>
      <c r="CH38" s="559"/>
      <c r="CI38" s="560"/>
      <c r="CJ38" s="560"/>
      <c r="CK38" s="560"/>
      <c r="CL38" s="560"/>
      <c r="CM38" s="560"/>
      <c r="CN38" s="560"/>
      <c r="CO38" s="560"/>
      <c r="CP38" s="560"/>
      <c r="CQ38" s="560"/>
      <c r="CR38" s="560"/>
      <c r="CS38" s="560"/>
      <c r="CT38" s="560"/>
      <c r="CU38" s="560"/>
      <c r="CV38" s="560"/>
      <c r="CW38" s="560"/>
      <c r="CX38" s="560"/>
    </row>
    <row r="39" spans="1:105" s="21" customFormat="1" ht="11.25" x14ac:dyDescent="0.2">
      <c r="A39" s="548" t="s">
        <v>220</v>
      </c>
      <c r="B39" s="549"/>
      <c r="C39" s="549"/>
      <c r="D39" s="549"/>
      <c r="E39" s="549"/>
      <c r="F39" s="549"/>
      <c r="G39" s="549"/>
      <c r="H39" s="550"/>
      <c r="I39" s="67"/>
      <c r="J39" s="551" t="s">
        <v>221</v>
      </c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1"/>
      <c r="BE39" s="551"/>
      <c r="BF39" s="551"/>
      <c r="BG39" s="551"/>
      <c r="BH39" s="551"/>
      <c r="BI39" s="551"/>
      <c r="BJ39" s="551"/>
      <c r="BK39" s="551"/>
      <c r="BL39" s="551"/>
      <c r="BM39" s="551"/>
      <c r="BN39" s="551"/>
      <c r="BO39" s="551"/>
      <c r="BP39" s="551"/>
      <c r="BQ39" s="551"/>
      <c r="BR39" s="551"/>
      <c r="BS39" s="551"/>
      <c r="BT39" s="551"/>
      <c r="BU39" s="551"/>
      <c r="BV39" s="551"/>
      <c r="BW39" s="552"/>
      <c r="BX39" s="548" t="s">
        <v>167</v>
      </c>
      <c r="BY39" s="549"/>
      <c r="BZ39" s="549"/>
      <c r="CA39" s="549"/>
      <c r="CB39" s="549"/>
      <c r="CC39" s="549"/>
      <c r="CD39" s="549"/>
      <c r="CE39" s="549"/>
      <c r="CF39" s="549"/>
      <c r="CG39" s="550"/>
      <c r="CH39" s="559"/>
      <c r="CI39" s="560"/>
      <c r="CJ39" s="560"/>
      <c r="CK39" s="560"/>
      <c r="CL39" s="560"/>
      <c r="CM39" s="560"/>
      <c r="CN39" s="560"/>
      <c r="CO39" s="560"/>
      <c r="CP39" s="560"/>
      <c r="CQ39" s="560"/>
      <c r="CR39" s="560"/>
      <c r="CS39" s="560"/>
      <c r="CT39" s="560"/>
      <c r="CU39" s="560"/>
      <c r="CV39" s="560"/>
      <c r="CW39" s="560"/>
      <c r="CX39" s="560"/>
    </row>
    <row r="40" spans="1:105" s="21" customFormat="1" ht="11.25" customHeight="1" x14ac:dyDescent="0.2">
      <c r="A40" s="548" t="s">
        <v>222</v>
      </c>
      <c r="B40" s="549"/>
      <c r="C40" s="549"/>
      <c r="D40" s="549"/>
      <c r="E40" s="549"/>
      <c r="F40" s="549"/>
      <c r="G40" s="549"/>
      <c r="H40" s="550"/>
      <c r="I40" s="67"/>
      <c r="J40" s="551" t="s">
        <v>223</v>
      </c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1"/>
      <c r="BG40" s="551"/>
      <c r="BH40" s="551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1"/>
      <c r="BV40" s="551"/>
      <c r="BW40" s="552"/>
      <c r="BX40" s="548" t="s">
        <v>167</v>
      </c>
      <c r="BY40" s="549"/>
      <c r="BZ40" s="549"/>
      <c r="CA40" s="549"/>
      <c r="CB40" s="549"/>
      <c r="CC40" s="549"/>
      <c r="CD40" s="549"/>
      <c r="CE40" s="549"/>
      <c r="CF40" s="549"/>
      <c r="CG40" s="550"/>
      <c r="CH40" s="559">
        <f>SUM(CH41:CX44)</f>
        <v>0</v>
      </c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0"/>
      <c r="CV40" s="560"/>
      <c r="CW40" s="560"/>
      <c r="CX40" s="560"/>
    </row>
    <row r="41" spans="1:105" s="21" customFormat="1" ht="11.25" customHeight="1" x14ac:dyDescent="0.2">
      <c r="A41" s="548" t="s">
        <v>224</v>
      </c>
      <c r="B41" s="549"/>
      <c r="C41" s="549"/>
      <c r="D41" s="549"/>
      <c r="E41" s="549"/>
      <c r="F41" s="549"/>
      <c r="G41" s="549"/>
      <c r="H41" s="550"/>
      <c r="I41" s="67"/>
      <c r="J41" s="551" t="s">
        <v>225</v>
      </c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1"/>
      <c r="AV41" s="551"/>
      <c r="AW41" s="551"/>
      <c r="AX41" s="551"/>
      <c r="AY41" s="551"/>
      <c r="AZ41" s="551"/>
      <c r="BA41" s="551"/>
      <c r="BB41" s="551"/>
      <c r="BC41" s="551"/>
      <c r="BD41" s="551"/>
      <c r="BE41" s="551"/>
      <c r="BF41" s="551"/>
      <c r="BG41" s="551"/>
      <c r="BH41" s="551"/>
      <c r="BI41" s="551"/>
      <c r="BJ41" s="551"/>
      <c r="BK41" s="551"/>
      <c r="BL41" s="551"/>
      <c r="BM41" s="551"/>
      <c r="BN41" s="551"/>
      <c r="BO41" s="551"/>
      <c r="BP41" s="551"/>
      <c r="BQ41" s="551"/>
      <c r="BR41" s="551"/>
      <c r="BS41" s="551"/>
      <c r="BT41" s="551"/>
      <c r="BU41" s="551"/>
      <c r="BV41" s="551"/>
      <c r="BW41" s="552"/>
      <c r="BX41" s="548" t="s">
        <v>167</v>
      </c>
      <c r="BY41" s="549"/>
      <c r="BZ41" s="549"/>
      <c r="CA41" s="549"/>
      <c r="CB41" s="549"/>
      <c r="CC41" s="549"/>
      <c r="CD41" s="549"/>
      <c r="CE41" s="549"/>
      <c r="CF41" s="549"/>
      <c r="CG41" s="550"/>
      <c r="CH41" s="559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0"/>
      <c r="CV41" s="560"/>
      <c r="CW41" s="560"/>
      <c r="CX41" s="560"/>
    </row>
    <row r="42" spans="1:105" s="21" customFormat="1" ht="22.5" customHeight="1" x14ac:dyDescent="0.2">
      <c r="A42" s="548" t="s">
        <v>226</v>
      </c>
      <c r="B42" s="549"/>
      <c r="C42" s="549"/>
      <c r="D42" s="549"/>
      <c r="E42" s="549"/>
      <c r="F42" s="549"/>
      <c r="G42" s="549"/>
      <c r="H42" s="550"/>
      <c r="I42" s="67"/>
      <c r="J42" s="551" t="s">
        <v>227</v>
      </c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1"/>
      <c r="BR42" s="551"/>
      <c r="BS42" s="551"/>
      <c r="BT42" s="551"/>
      <c r="BU42" s="551"/>
      <c r="BV42" s="551"/>
      <c r="BW42" s="552"/>
      <c r="BX42" s="548" t="s">
        <v>167</v>
      </c>
      <c r="BY42" s="549"/>
      <c r="BZ42" s="549"/>
      <c r="CA42" s="549"/>
      <c r="CB42" s="549"/>
      <c r="CC42" s="549"/>
      <c r="CD42" s="549"/>
      <c r="CE42" s="549"/>
      <c r="CF42" s="549"/>
      <c r="CG42" s="550"/>
      <c r="CH42" s="559"/>
      <c r="CI42" s="560"/>
      <c r="CJ42" s="560"/>
      <c r="CK42" s="560"/>
      <c r="CL42" s="560"/>
      <c r="CM42" s="560"/>
      <c r="CN42" s="560"/>
      <c r="CO42" s="560"/>
      <c r="CP42" s="560"/>
      <c r="CQ42" s="560"/>
      <c r="CR42" s="560"/>
      <c r="CS42" s="560"/>
      <c r="CT42" s="560"/>
      <c r="CU42" s="560"/>
      <c r="CV42" s="560"/>
      <c r="CW42" s="560"/>
      <c r="CX42" s="560"/>
      <c r="DA42" s="21">
        <f>1019.59*2</f>
        <v>2039.18</v>
      </c>
    </row>
    <row r="43" spans="1:105" s="21" customFormat="1" ht="11.25" customHeight="1" x14ac:dyDescent="0.2">
      <c r="A43" s="548" t="s">
        <v>228</v>
      </c>
      <c r="B43" s="549"/>
      <c r="C43" s="549"/>
      <c r="D43" s="549"/>
      <c r="E43" s="549"/>
      <c r="F43" s="549"/>
      <c r="G43" s="549"/>
      <c r="H43" s="550"/>
      <c r="I43" s="67"/>
      <c r="J43" s="551" t="s">
        <v>229</v>
      </c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2"/>
      <c r="BX43" s="548" t="s">
        <v>167</v>
      </c>
      <c r="BY43" s="549"/>
      <c r="BZ43" s="549"/>
      <c r="CA43" s="549"/>
      <c r="CB43" s="549"/>
      <c r="CC43" s="549"/>
      <c r="CD43" s="549"/>
      <c r="CE43" s="549"/>
      <c r="CF43" s="549"/>
      <c r="CG43" s="550"/>
      <c r="CH43" s="559"/>
      <c r="CI43" s="560"/>
      <c r="CJ43" s="560"/>
      <c r="CK43" s="560"/>
      <c r="CL43" s="560"/>
      <c r="CM43" s="560"/>
      <c r="CN43" s="560"/>
      <c r="CO43" s="560"/>
      <c r="CP43" s="560"/>
      <c r="CQ43" s="560"/>
      <c r="CR43" s="560"/>
      <c r="CS43" s="560"/>
      <c r="CT43" s="560"/>
      <c r="CU43" s="560"/>
      <c r="CV43" s="560"/>
      <c r="CW43" s="560"/>
      <c r="CX43" s="560"/>
    </row>
    <row r="44" spans="1:105" s="21" customFormat="1" ht="11.25" customHeight="1" x14ac:dyDescent="0.2">
      <c r="A44" s="548" t="s">
        <v>230</v>
      </c>
      <c r="B44" s="549"/>
      <c r="C44" s="549"/>
      <c r="D44" s="549"/>
      <c r="E44" s="549"/>
      <c r="F44" s="549"/>
      <c r="G44" s="549"/>
      <c r="H44" s="550"/>
      <c r="I44" s="67"/>
      <c r="J44" s="551" t="s">
        <v>181</v>
      </c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  <c r="AY44" s="551"/>
      <c r="AZ44" s="551"/>
      <c r="BA44" s="551"/>
      <c r="BB44" s="551"/>
      <c r="BC44" s="551"/>
      <c r="BD44" s="551"/>
      <c r="BE44" s="551"/>
      <c r="BF44" s="551"/>
      <c r="BG44" s="551"/>
      <c r="BH44" s="551"/>
      <c r="BI44" s="551"/>
      <c r="BJ44" s="551"/>
      <c r="BK44" s="551"/>
      <c r="BL44" s="551"/>
      <c r="BM44" s="551"/>
      <c r="BN44" s="551"/>
      <c r="BO44" s="551"/>
      <c r="BP44" s="551"/>
      <c r="BQ44" s="551"/>
      <c r="BR44" s="551"/>
      <c r="BS44" s="551"/>
      <c r="BT44" s="551"/>
      <c r="BU44" s="551"/>
      <c r="BV44" s="551"/>
      <c r="BW44" s="552"/>
      <c r="BX44" s="548" t="s">
        <v>167</v>
      </c>
      <c r="BY44" s="549"/>
      <c r="BZ44" s="549"/>
      <c r="CA44" s="549"/>
      <c r="CB44" s="549"/>
      <c r="CC44" s="549"/>
      <c r="CD44" s="549"/>
      <c r="CE44" s="549"/>
      <c r="CF44" s="549"/>
      <c r="CG44" s="550"/>
      <c r="CH44" s="559"/>
      <c r="CI44" s="560"/>
      <c r="CJ44" s="560"/>
      <c r="CK44" s="560"/>
      <c r="CL44" s="560"/>
      <c r="CM44" s="560"/>
      <c r="CN44" s="560"/>
      <c r="CO44" s="560"/>
      <c r="CP44" s="560"/>
      <c r="CQ44" s="560"/>
      <c r="CR44" s="560"/>
      <c r="CS44" s="560"/>
      <c r="CT44" s="560"/>
      <c r="CU44" s="560"/>
      <c r="CV44" s="560"/>
      <c r="CW44" s="560"/>
      <c r="CX44" s="560"/>
      <c r="CZ44" s="21" t="s">
        <v>391</v>
      </c>
    </row>
    <row r="45" spans="1:105" s="21" customFormat="1" ht="11.25" customHeight="1" x14ac:dyDescent="0.2">
      <c r="A45" s="561" t="s">
        <v>231</v>
      </c>
      <c r="B45" s="562"/>
      <c r="C45" s="562"/>
      <c r="D45" s="562"/>
      <c r="E45" s="562"/>
      <c r="F45" s="562"/>
      <c r="G45" s="562"/>
      <c r="H45" s="563"/>
      <c r="I45" s="70"/>
      <c r="J45" s="555" t="s">
        <v>232</v>
      </c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55"/>
      <c r="AQ45" s="555"/>
      <c r="AR45" s="555"/>
      <c r="AS45" s="555"/>
      <c r="AT45" s="555"/>
      <c r="AU45" s="555"/>
      <c r="AV45" s="555"/>
      <c r="AW45" s="555"/>
      <c r="AX45" s="555"/>
      <c r="AY45" s="555"/>
      <c r="AZ45" s="555"/>
      <c r="BA45" s="555"/>
      <c r="BB45" s="555"/>
      <c r="BC45" s="555"/>
      <c r="BD45" s="555"/>
      <c r="BE45" s="555"/>
      <c r="BF45" s="555"/>
      <c r="BG45" s="555"/>
      <c r="BH45" s="555"/>
      <c r="BI45" s="555"/>
      <c r="BJ45" s="555"/>
      <c r="BK45" s="555"/>
      <c r="BL45" s="555"/>
      <c r="BM45" s="555"/>
      <c r="BN45" s="555"/>
      <c r="BO45" s="555"/>
      <c r="BP45" s="555"/>
      <c r="BQ45" s="555"/>
      <c r="BR45" s="555"/>
      <c r="BS45" s="555"/>
      <c r="BT45" s="555"/>
      <c r="BU45" s="555"/>
      <c r="BV45" s="555"/>
      <c r="BW45" s="556"/>
      <c r="BX45" s="548" t="s">
        <v>167</v>
      </c>
      <c r="BY45" s="549"/>
      <c r="BZ45" s="549"/>
      <c r="CA45" s="549"/>
      <c r="CB45" s="549"/>
      <c r="CC45" s="549"/>
      <c r="CD45" s="549"/>
      <c r="CE45" s="549"/>
      <c r="CF45" s="549"/>
      <c r="CG45" s="550"/>
      <c r="CH45" s="557"/>
      <c r="CI45" s="558"/>
      <c r="CJ45" s="558"/>
      <c r="CK45" s="558"/>
      <c r="CL45" s="558"/>
      <c r="CM45" s="558"/>
      <c r="CN45" s="558"/>
      <c r="CO45" s="558"/>
      <c r="CP45" s="558"/>
      <c r="CQ45" s="558"/>
      <c r="CR45" s="558"/>
      <c r="CS45" s="558"/>
      <c r="CT45" s="558"/>
      <c r="CU45" s="558"/>
      <c r="CV45" s="558"/>
      <c r="CW45" s="558"/>
      <c r="CX45" s="558"/>
    </row>
    <row r="46" spans="1:105" s="21" customFormat="1" ht="11.25" customHeight="1" x14ac:dyDescent="0.2">
      <c r="A46" s="561" t="s">
        <v>233</v>
      </c>
      <c r="B46" s="562"/>
      <c r="C46" s="562"/>
      <c r="D46" s="562"/>
      <c r="E46" s="562"/>
      <c r="F46" s="562"/>
      <c r="G46" s="562"/>
      <c r="H46" s="563"/>
      <c r="I46" s="70"/>
      <c r="J46" s="555" t="s">
        <v>234</v>
      </c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555"/>
      <c r="AL46" s="555"/>
      <c r="AM46" s="555"/>
      <c r="AN46" s="555"/>
      <c r="AO46" s="555"/>
      <c r="AP46" s="555"/>
      <c r="AQ46" s="555"/>
      <c r="AR46" s="555"/>
      <c r="AS46" s="555"/>
      <c r="AT46" s="555"/>
      <c r="AU46" s="555"/>
      <c r="AV46" s="555"/>
      <c r="AW46" s="555"/>
      <c r="AX46" s="555"/>
      <c r="AY46" s="555"/>
      <c r="AZ46" s="555"/>
      <c r="BA46" s="555"/>
      <c r="BB46" s="555"/>
      <c r="BC46" s="555"/>
      <c r="BD46" s="555"/>
      <c r="BE46" s="555"/>
      <c r="BF46" s="555"/>
      <c r="BG46" s="555"/>
      <c r="BH46" s="555"/>
      <c r="BI46" s="555"/>
      <c r="BJ46" s="555"/>
      <c r="BK46" s="555"/>
      <c r="BL46" s="555"/>
      <c r="BM46" s="555"/>
      <c r="BN46" s="555"/>
      <c r="BO46" s="555"/>
      <c r="BP46" s="555"/>
      <c r="BQ46" s="555"/>
      <c r="BR46" s="555"/>
      <c r="BS46" s="555"/>
      <c r="BT46" s="555"/>
      <c r="BU46" s="555"/>
      <c r="BV46" s="555"/>
      <c r="BW46" s="556"/>
      <c r="BX46" s="548" t="s">
        <v>167</v>
      </c>
      <c r="BY46" s="549"/>
      <c r="BZ46" s="549"/>
      <c r="CA46" s="549"/>
      <c r="CB46" s="549"/>
      <c r="CC46" s="549"/>
      <c r="CD46" s="549"/>
      <c r="CE46" s="549"/>
      <c r="CF46" s="549"/>
      <c r="CG46" s="550"/>
      <c r="CH46" s="557">
        <f>SUM(CH47:CX52)</f>
        <v>0</v>
      </c>
      <c r="CI46" s="558"/>
      <c r="CJ46" s="558"/>
      <c r="CK46" s="558"/>
      <c r="CL46" s="558"/>
      <c r="CM46" s="558"/>
      <c r="CN46" s="558"/>
      <c r="CO46" s="558"/>
      <c r="CP46" s="558"/>
      <c r="CQ46" s="558"/>
      <c r="CR46" s="558"/>
      <c r="CS46" s="558"/>
      <c r="CT46" s="558"/>
      <c r="CU46" s="558"/>
      <c r="CV46" s="558"/>
      <c r="CW46" s="558"/>
      <c r="CX46" s="558"/>
    </row>
    <row r="47" spans="1:105" s="21" customFormat="1" ht="11.25" customHeight="1" x14ac:dyDescent="0.2">
      <c r="A47" s="548" t="s">
        <v>235</v>
      </c>
      <c r="B47" s="549"/>
      <c r="C47" s="549"/>
      <c r="D47" s="549"/>
      <c r="E47" s="549"/>
      <c r="F47" s="549"/>
      <c r="G47" s="549"/>
      <c r="H47" s="550"/>
      <c r="I47" s="67"/>
      <c r="J47" s="551" t="s">
        <v>236</v>
      </c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1"/>
      <c r="BH47" s="551"/>
      <c r="BI47" s="551"/>
      <c r="BJ47" s="551"/>
      <c r="BK47" s="551"/>
      <c r="BL47" s="551"/>
      <c r="BM47" s="551"/>
      <c r="BN47" s="551"/>
      <c r="BO47" s="551"/>
      <c r="BP47" s="551"/>
      <c r="BQ47" s="551"/>
      <c r="BR47" s="551"/>
      <c r="BS47" s="551"/>
      <c r="BT47" s="551"/>
      <c r="BU47" s="551"/>
      <c r="BV47" s="551"/>
      <c r="BW47" s="552"/>
      <c r="BX47" s="548" t="s">
        <v>167</v>
      </c>
      <c r="BY47" s="549"/>
      <c r="BZ47" s="549"/>
      <c r="CA47" s="549"/>
      <c r="CB47" s="549"/>
      <c r="CC47" s="549"/>
      <c r="CD47" s="549"/>
      <c r="CE47" s="549"/>
      <c r="CF47" s="549"/>
      <c r="CG47" s="550"/>
      <c r="CH47" s="559"/>
      <c r="CI47" s="560"/>
      <c r="CJ47" s="560"/>
      <c r="CK47" s="560"/>
      <c r="CL47" s="560"/>
      <c r="CM47" s="560"/>
      <c r="CN47" s="560"/>
      <c r="CO47" s="560"/>
      <c r="CP47" s="560"/>
      <c r="CQ47" s="560"/>
      <c r="CR47" s="560"/>
      <c r="CS47" s="560"/>
      <c r="CT47" s="560"/>
      <c r="CU47" s="560"/>
      <c r="CV47" s="560"/>
      <c r="CW47" s="560"/>
      <c r="CX47" s="560"/>
    </row>
    <row r="48" spans="1:105" s="21" customFormat="1" ht="11.25" customHeight="1" x14ac:dyDescent="0.2">
      <c r="A48" s="548" t="s">
        <v>237</v>
      </c>
      <c r="B48" s="549"/>
      <c r="C48" s="549"/>
      <c r="D48" s="549"/>
      <c r="E48" s="549"/>
      <c r="F48" s="549"/>
      <c r="G48" s="549"/>
      <c r="H48" s="550"/>
      <c r="I48" s="67"/>
      <c r="J48" s="551" t="s">
        <v>238</v>
      </c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/>
      <c r="BR48" s="551"/>
      <c r="BS48" s="551"/>
      <c r="BT48" s="551"/>
      <c r="BU48" s="551"/>
      <c r="BV48" s="551"/>
      <c r="BW48" s="552"/>
      <c r="BX48" s="548" t="s">
        <v>167</v>
      </c>
      <c r="BY48" s="549"/>
      <c r="BZ48" s="549"/>
      <c r="CA48" s="549"/>
      <c r="CB48" s="549"/>
      <c r="CC48" s="549"/>
      <c r="CD48" s="549"/>
      <c r="CE48" s="549"/>
      <c r="CF48" s="549"/>
      <c r="CG48" s="550"/>
      <c r="CH48" s="559"/>
      <c r="CI48" s="560"/>
      <c r="CJ48" s="560"/>
      <c r="CK48" s="560"/>
      <c r="CL48" s="560"/>
      <c r="CM48" s="560"/>
      <c r="CN48" s="560"/>
      <c r="CO48" s="560"/>
      <c r="CP48" s="560"/>
      <c r="CQ48" s="560"/>
      <c r="CR48" s="560"/>
      <c r="CS48" s="560"/>
      <c r="CT48" s="560"/>
      <c r="CU48" s="560"/>
      <c r="CV48" s="560"/>
      <c r="CW48" s="560"/>
      <c r="CX48" s="560"/>
    </row>
    <row r="49" spans="1:104" s="21" customFormat="1" ht="11.25" customHeight="1" x14ac:dyDescent="0.2">
      <c r="A49" s="548" t="s">
        <v>239</v>
      </c>
      <c r="B49" s="549"/>
      <c r="C49" s="549"/>
      <c r="D49" s="549"/>
      <c r="E49" s="549"/>
      <c r="F49" s="549"/>
      <c r="G49" s="549"/>
      <c r="H49" s="550"/>
      <c r="I49" s="67"/>
      <c r="J49" s="551" t="s">
        <v>240</v>
      </c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2"/>
      <c r="BX49" s="548" t="s">
        <v>167</v>
      </c>
      <c r="BY49" s="549"/>
      <c r="BZ49" s="549"/>
      <c r="CA49" s="549"/>
      <c r="CB49" s="549"/>
      <c r="CC49" s="549"/>
      <c r="CD49" s="549"/>
      <c r="CE49" s="549"/>
      <c r="CF49" s="549"/>
      <c r="CG49" s="550"/>
      <c r="CH49" s="559"/>
      <c r="CI49" s="560"/>
      <c r="CJ49" s="560"/>
      <c r="CK49" s="560"/>
      <c r="CL49" s="560"/>
      <c r="CM49" s="560"/>
      <c r="CN49" s="560"/>
      <c r="CO49" s="560"/>
      <c r="CP49" s="560"/>
      <c r="CQ49" s="560"/>
      <c r="CR49" s="560"/>
      <c r="CS49" s="560"/>
      <c r="CT49" s="560"/>
      <c r="CU49" s="560"/>
      <c r="CV49" s="560"/>
      <c r="CW49" s="560"/>
      <c r="CX49" s="560"/>
    </row>
    <row r="50" spans="1:104" s="21" customFormat="1" ht="11.25" customHeight="1" x14ac:dyDescent="0.2">
      <c r="A50" s="548" t="s">
        <v>241</v>
      </c>
      <c r="B50" s="549"/>
      <c r="C50" s="549"/>
      <c r="D50" s="549"/>
      <c r="E50" s="549"/>
      <c r="F50" s="549"/>
      <c r="G50" s="549"/>
      <c r="H50" s="550"/>
      <c r="I50" s="67"/>
      <c r="J50" s="551" t="s">
        <v>242</v>
      </c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1"/>
      <c r="BV50" s="551"/>
      <c r="BW50" s="552"/>
      <c r="BX50" s="548" t="s">
        <v>167</v>
      </c>
      <c r="BY50" s="549"/>
      <c r="BZ50" s="549"/>
      <c r="CA50" s="549"/>
      <c r="CB50" s="549"/>
      <c r="CC50" s="549"/>
      <c r="CD50" s="549"/>
      <c r="CE50" s="549"/>
      <c r="CF50" s="549"/>
      <c r="CG50" s="550"/>
      <c r="CH50" s="559"/>
      <c r="CI50" s="560"/>
      <c r="CJ50" s="560"/>
      <c r="CK50" s="560"/>
      <c r="CL50" s="560"/>
      <c r="CM50" s="560"/>
      <c r="CN50" s="560"/>
      <c r="CO50" s="560"/>
      <c r="CP50" s="560"/>
      <c r="CQ50" s="560"/>
      <c r="CR50" s="560"/>
      <c r="CS50" s="560"/>
      <c r="CT50" s="560"/>
      <c r="CU50" s="560"/>
      <c r="CV50" s="560"/>
      <c r="CW50" s="560"/>
      <c r="CX50" s="560"/>
    </row>
    <row r="51" spans="1:104" s="21" customFormat="1" ht="11.25" customHeight="1" x14ac:dyDescent="0.2">
      <c r="A51" s="548" t="s">
        <v>243</v>
      </c>
      <c r="B51" s="549"/>
      <c r="C51" s="549"/>
      <c r="D51" s="549"/>
      <c r="E51" s="549"/>
      <c r="F51" s="549"/>
      <c r="G51" s="549"/>
      <c r="H51" s="550"/>
      <c r="I51" s="67"/>
      <c r="J51" s="551" t="s">
        <v>244</v>
      </c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1"/>
      <c r="BV51" s="551"/>
      <c r="BW51" s="552"/>
      <c r="BX51" s="548" t="s">
        <v>167</v>
      </c>
      <c r="BY51" s="549"/>
      <c r="BZ51" s="549"/>
      <c r="CA51" s="549"/>
      <c r="CB51" s="549"/>
      <c r="CC51" s="549"/>
      <c r="CD51" s="549"/>
      <c r="CE51" s="549"/>
      <c r="CF51" s="549"/>
      <c r="CG51" s="550"/>
      <c r="CH51" s="559"/>
      <c r="CI51" s="560"/>
      <c r="CJ51" s="560"/>
      <c r="CK51" s="560"/>
      <c r="CL51" s="560"/>
      <c r="CM51" s="560"/>
      <c r="CN51" s="560"/>
      <c r="CO51" s="560"/>
      <c r="CP51" s="560"/>
      <c r="CQ51" s="560"/>
      <c r="CR51" s="560"/>
      <c r="CS51" s="560"/>
      <c r="CT51" s="560"/>
      <c r="CU51" s="560"/>
      <c r="CV51" s="560"/>
      <c r="CW51" s="560"/>
      <c r="CX51" s="560"/>
    </row>
    <row r="52" spans="1:104" s="21" customFormat="1" ht="11.25" customHeight="1" x14ac:dyDescent="0.2">
      <c r="A52" s="548" t="s">
        <v>245</v>
      </c>
      <c r="B52" s="549"/>
      <c r="C52" s="549"/>
      <c r="D52" s="549"/>
      <c r="E52" s="549"/>
      <c r="F52" s="549"/>
      <c r="G52" s="549"/>
      <c r="H52" s="550"/>
      <c r="I52" s="67"/>
      <c r="J52" s="551" t="s">
        <v>181</v>
      </c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  <c r="AY52" s="551"/>
      <c r="AZ52" s="551"/>
      <c r="BA52" s="551"/>
      <c r="BB52" s="551"/>
      <c r="BC52" s="551"/>
      <c r="BD52" s="551"/>
      <c r="BE52" s="551"/>
      <c r="BF52" s="551"/>
      <c r="BG52" s="551"/>
      <c r="BH52" s="551"/>
      <c r="BI52" s="551"/>
      <c r="BJ52" s="551"/>
      <c r="BK52" s="551"/>
      <c r="BL52" s="551"/>
      <c r="BM52" s="551"/>
      <c r="BN52" s="551"/>
      <c r="BO52" s="551"/>
      <c r="BP52" s="551"/>
      <c r="BQ52" s="551"/>
      <c r="BR52" s="551"/>
      <c r="BS52" s="551"/>
      <c r="BT52" s="551"/>
      <c r="BU52" s="551"/>
      <c r="BV52" s="551"/>
      <c r="BW52" s="552"/>
      <c r="BX52" s="548" t="s">
        <v>167</v>
      </c>
      <c r="BY52" s="549"/>
      <c r="BZ52" s="549"/>
      <c r="CA52" s="549"/>
      <c r="CB52" s="549"/>
      <c r="CC52" s="549"/>
      <c r="CD52" s="549"/>
      <c r="CE52" s="549"/>
      <c r="CF52" s="549"/>
      <c r="CG52" s="550"/>
      <c r="CH52" s="559"/>
      <c r="CI52" s="560"/>
      <c r="CJ52" s="560"/>
      <c r="CK52" s="560"/>
      <c r="CL52" s="560"/>
      <c r="CM52" s="560"/>
      <c r="CN52" s="560"/>
      <c r="CO52" s="560"/>
      <c r="CP52" s="560"/>
      <c r="CQ52" s="560"/>
      <c r="CR52" s="560"/>
      <c r="CS52" s="560"/>
      <c r="CT52" s="560"/>
      <c r="CU52" s="560"/>
      <c r="CV52" s="560"/>
      <c r="CW52" s="560"/>
      <c r="CX52" s="560"/>
      <c r="CZ52" s="21" t="s">
        <v>394</v>
      </c>
    </row>
    <row r="53" spans="1:104" s="69" customFormat="1" ht="11.25" customHeight="1" x14ac:dyDescent="0.15">
      <c r="A53" s="561">
        <v>2</v>
      </c>
      <c r="B53" s="562"/>
      <c r="C53" s="562"/>
      <c r="D53" s="562"/>
      <c r="E53" s="562"/>
      <c r="F53" s="562"/>
      <c r="G53" s="562"/>
      <c r="H53" s="563"/>
      <c r="I53" s="70"/>
      <c r="J53" s="555" t="s">
        <v>246</v>
      </c>
      <c r="K53" s="555"/>
      <c r="L53" s="555"/>
      <c r="M53" s="555"/>
      <c r="N53" s="555"/>
      <c r="O53" s="555"/>
      <c r="P53" s="555"/>
      <c r="Q53" s="555"/>
      <c r="R53" s="555"/>
      <c r="S53" s="555"/>
      <c r="T53" s="555"/>
      <c r="U53" s="555"/>
      <c r="V53" s="555"/>
      <c r="W53" s="555"/>
      <c r="X53" s="555"/>
      <c r="Y53" s="555"/>
      <c r="Z53" s="555"/>
      <c r="AA53" s="555"/>
      <c r="AB53" s="555"/>
      <c r="AC53" s="555"/>
      <c r="AD53" s="555"/>
      <c r="AE53" s="555"/>
      <c r="AF53" s="555"/>
      <c r="AG53" s="555"/>
      <c r="AH53" s="555"/>
      <c r="AI53" s="555"/>
      <c r="AJ53" s="555"/>
      <c r="AK53" s="555"/>
      <c r="AL53" s="555"/>
      <c r="AM53" s="555"/>
      <c r="AN53" s="555"/>
      <c r="AO53" s="555"/>
      <c r="AP53" s="555"/>
      <c r="AQ53" s="555"/>
      <c r="AR53" s="555"/>
      <c r="AS53" s="555"/>
      <c r="AT53" s="555"/>
      <c r="AU53" s="555"/>
      <c r="AV53" s="555"/>
      <c r="AW53" s="555"/>
      <c r="AX53" s="555"/>
      <c r="AY53" s="555"/>
      <c r="AZ53" s="555"/>
      <c r="BA53" s="555"/>
      <c r="BB53" s="555"/>
      <c r="BC53" s="555"/>
      <c r="BD53" s="555"/>
      <c r="BE53" s="555"/>
      <c r="BF53" s="555"/>
      <c r="BG53" s="555"/>
      <c r="BH53" s="555"/>
      <c r="BI53" s="555"/>
      <c r="BJ53" s="555"/>
      <c r="BK53" s="555"/>
      <c r="BL53" s="555"/>
      <c r="BM53" s="555"/>
      <c r="BN53" s="555"/>
      <c r="BO53" s="555"/>
      <c r="BP53" s="555"/>
      <c r="BQ53" s="555"/>
      <c r="BR53" s="555"/>
      <c r="BS53" s="555"/>
      <c r="BT53" s="555"/>
      <c r="BU53" s="555"/>
      <c r="BV53" s="555"/>
      <c r="BW53" s="556"/>
      <c r="BX53" s="561" t="s">
        <v>167</v>
      </c>
      <c r="BY53" s="562"/>
      <c r="BZ53" s="562"/>
      <c r="CA53" s="562"/>
      <c r="CB53" s="562"/>
      <c r="CC53" s="562"/>
      <c r="CD53" s="562"/>
      <c r="CE53" s="562"/>
      <c r="CF53" s="562"/>
      <c r="CG53" s="563"/>
      <c r="CH53" s="557"/>
      <c r="CI53" s="558"/>
      <c r="CJ53" s="558"/>
      <c r="CK53" s="558"/>
      <c r="CL53" s="558"/>
      <c r="CM53" s="558"/>
      <c r="CN53" s="558"/>
      <c r="CO53" s="558"/>
      <c r="CP53" s="558"/>
      <c r="CQ53" s="558"/>
      <c r="CR53" s="558"/>
      <c r="CS53" s="558"/>
      <c r="CT53" s="558"/>
      <c r="CU53" s="558"/>
      <c r="CV53" s="558"/>
      <c r="CW53" s="558"/>
      <c r="CX53" s="558"/>
    </row>
    <row r="54" spans="1:104" s="69" customFormat="1" ht="11.25" customHeight="1" x14ac:dyDescent="0.15">
      <c r="A54" s="561">
        <v>3</v>
      </c>
      <c r="B54" s="562"/>
      <c r="C54" s="562"/>
      <c r="D54" s="562"/>
      <c r="E54" s="562"/>
      <c r="F54" s="562"/>
      <c r="G54" s="562"/>
      <c r="H54" s="563"/>
      <c r="I54" s="70"/>
      <c r="J54" s="555" t="s">
        <v>247</v>
      </c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555"/>
      <c r="BR54" s="555"/>
      <c r="BS54" s="555"/>
      <c r="BT54" s="555"/>
      <c r="BU54" s="555"/>
      <c r="BV54" s="555"/>
      <c r="BW54" s="556"/>
      <c r="BX54" s="561" t="s">
        <v>167</v>
      </c>
      <c r="BY54" s="562"/>
      <c r="BZ54" s="562"/>
      <c r="CA54" s="562"/>
      <c r="CB54" s="562"/>
      <c r="CC54" s="562"/>
      <c r="CD54" s="562"/>
      <c r="CE54" s="562"/>
      <c r="CF54" s="562"/>
      <c r="CG54" s="563"/>
      <c r="CH54" s="557">
        <f>SUM(CH55:CX59)</f>
        <v>0</v>
      </c>
      <c r="CI54" s="558"/>
      <c r="CJ54" s="558"/>
      <c r="CK54" s="558"/>
      <c r="CL54" s="558"/>
      <c r="CM54" s="558"/>
      <c r="CN54" s="558"/>
      <c r="CO54" s="558"/>
      <c r="CP54" s="558"/>
      <c r="CQ54" s="558"/>
      <c r="CR54" s="558"/>
      <c r="CS54" s="558"/>
      <c r="CT54" s="558"/>
      <c r="CU54" s="558"/>
      <c r="CV54" s="558"/>
      <c r="CW54" s="558"/>
      <c r="CX54" s="558"/>
    </row>
    <row r="55" spans="1:104" s="21" customFormat="1" ht="11.25" customHeight="1" x14ac:dyDescent="0.2">
      <c r="A55" s="548" t="s">
        <v>248</v>
      </c>
      <c r="B55" s="549"/>
      <c r="C55" s="549"/>
      <c r="D55" s="549"/>
      <c r="E55" s="549"/>
      <c r="F55" s="549"/>
      <c r="G55" s="549"/>
      <c r="H55" s="550"/>
      <c r="I55" s="67"/>
      <c r="J55" s="551" t="s">
        <v>249</v>
      </c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1"/>
      <c r="AX55" s="551"/>
      <c r="AY55" s="551"/>
      <c r="AZ55" s="551"/>
      <c r="BA55" s="551"/>
      <c r="BB55" s="551"/>
      <c r="BC55" s="551"/>
      <c r="BD55" s="551"/>
      <c r="BE55" s="551"/>
      <c r="BF55" s="551"/>
      <c r="BG55" s="551"/>
      <c r="BH55" s="551"/>
      <c r="BI55" s="551"/>
      <c r="BJ55" s="551"/>
      <c r="BK55" s="551"/>
      <c r="BL55" s="551"/>
      <c r="BM55" s="551"/>
      <c r="BN55" s="551"/>
      <c r="BO55" s="551"/>
      <c r="BP55" s="551"/>
      <c r="BQ55" s="551"/>
      <c r="BR55" s="551"/>
      <c r="BS55" s="551"/>
      <c r="BT55" s="551"/>
      <c r="BU55" s="551"/>
      <c r="BV55" s="551"/>
      <c r="BW55" s="552"/>
      <c r="BX55" s="548" t="s">
        <v>167</v>
      </c>
      <c r="BY55" s="549"/>
      <c r="BZ55" s="549"/>
      <c r="CA55" s="549"/>
      <c r="CB55" s="549"/>
      <c r="CC55" s="549"/>
      <c r="CD55" s="549"/>
      <c r="CE55" s="549"/>
      <c r="CF55" s="549"/>
      <c r="CG55" s="550"/>
      <c r="CH55" s="559"/>
      <c r="CI55" s="560"/>
      <c r="CJ55" s="560"/>
      <c r="CK55" s="560"/>
      <c r="CL55" s="560"/>
      <c r="CM55" s="560"/>
      <c r="CN55" s="560"/>
      <c r="CO55" s="560"/>
      <c r="CP55" s="560"/>
      <c r="CQ55" s="560"/>
      <c r="CR55" s="560"/>
      <c r="CS55" s="560"/>
      <c r="CT55" s="560"/>
      <c r="CU55" s="560"/>
      <c r="CV55" s="560"/>
      <c r="CW55" s="560"/>
      <c r="CX55" s="560"/>
    </row>
    <row r="56" spans="1:104" s="21" customFormat="1" ht="11.25" customHeight="1" x14ac:dyDescent="0.2">
      <c r="A56" s="548" t="s">
        <v>250</v>
      </c>
      <c r="B56" s="549"/>
      <c r="C56" s="549"/>
      <c r="D56" s="549"/>
      <c r="E56" s="549"/>
      <c r="F56" s="549"/>
      <c r="G56" s="549"/>
      <c r="H56" s="550"/>
      <c r="I56" s="67"/>
      <c r="J56" s="551" t="s">
        <v>251</v>
      </c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1"/>
      <c r="AC56" s="551"/>
      <c r="AD56" s="551"/>
      <c r="AE56" s="551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1"/>
      <c r="BK56" s="551"/>
      <c r="BL56" s="551"/>
      <c r="BM56" s="551"/>
      <c r="BN56" s="551"/>
      <c r="BO56" s="551"/>
      <c r="BP56" s="551"/>
      <c r="BQ56" s="551"/>
      <c r="BR56" s="551"/>
      <c r="BS56" s="551"/>
      <c r="BT56" s="551"/>
      <c r="BU56" s="551"/>
      <c r="BV56" s="551"/>
      <c r="BW56" s="552"/>
      <c r="BX56" s="548" t="s">
        <v>167</v>
      </c>
      <c r="BY56" s="549"/>
      <c r="BZ56" s="549"/>
      <c r="CA56" s="549"/>
      <c r="CB56" s="549"/>
      <c r="CC56" s="549"/>
      <c r="CD56" s="549"/>
      <c r="CE56" s="549"/>
      <c r="CF56" s="549"/>
      <c r="CG56" s="550"/>
      <c r="CH56" s="559"/>
      <c r="CI56" s="560"/>
      <c r="CJ56" s="560"/>
      <c r="CK56" s="560"/>
      <c r="CL56" s="560"/>
      <c r="CM56" s="560"/>
      <c r="CN56" s="560"/>
      <c r="CO56" s="560"/>
      <c r="CP56" s="560"/>
      <c r="CQ56" s="560"/>
      <c r="CR56" s="560"/>
      <c r="CS56" s="560"/>
      <c r="CT56" s="560"/>
      <c r="CU56" s="560"/>
      <c r="CV56" s="560"/>
      <c r="CW56" s="560"/>
      <c r="CX56" s="560"/>
    </row>
    <row r="57" spans="1:104" s="21" customFormat="1" ht="11.25" x14ac:dyDescent="0.2">
      <c r="A57" s="548" t="s">
        <v>252</v>
      </c>
      <c r="B57" s="549"/>
      <c r="C57" s="549"/>
      <c r="D57" s="549"/>
      <c r="E57" s="549"/>
      <c r="F57" s="549"/>
      <c r="G57" s="549"/>
      <c r="H57" s="550"/>
      <c r="I57" s="67"/>
      <c r="J57" s="551" t="s">
        <v>253</v>
      </c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1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1"/>
      <c r="AU57" s="551"/>
      <c r="AV57" s="551"/>
      <c r="AW57" s="551"/>
      <c r="AX57" s="551"/>
      <c r="AY57" s="551"/>
      <c r="AZ57" s="551"/>
      <c r="BA57" s="551"/>
      <c r="BB57" s="551"/>
      <c r="BC57" s="551"/>
      <c r="BD57" s="551"/>
      <c r="BE57" s="551"/>
      <c r="BF57" s="551"/>
      <c r="BG57" s="551"/>
      <c r="BH57" s="551"/>
      <c r="BI57" s="551"/>
      <c r="BJ57" s="551"/>
      <c r="BK57" s="551"/>
      <c r="BL57" s="551"/>
      <c r="BM57" s="551"/>
      <c r="BN57" s="551"/>
      <c r="BO57" s="551"/>
      <c r="BP57" s="551"/>
      <c r="BQ57" s="551"/>
      <c r="BR57" s="551"/>
      <c r="BS57" s="551"/>
      <c r="BT57" s="551"/>
      <c r="BU57" s="551"/>
      <c r="BV57" s="551"/>
      <c r="BW57" s="552"/>
      <c r="BX57" s="548" t="s">
        <v>167</v>
      </c>
      <c r="BY57" s="549"/>
      <c r="BZ57" s="549"/>
      <c r="CA57" s="549"/>
      <c r="CB57" s="549"/>
      <c r="CC57" s="549"/>
      <c r="CD57" s="549"/>
      <c r="CE57" s="549"/>
      <c r="CF57" s="549"/>
      <c r="CG57" s="550"/>
      <c r="CH57" s="559"/>
      <c r="CI57" s="560"/>
      <c r="CJ57" s="560"/>
      <c r="CK57" s="560"/>
      <c r="CL57" s="560"/>
      <c r="CM57" s="560"/>
      <c r="CN57" s="560"/>
      <c r="CO57" s="560"/>
      <c r="CP57" s="560"/>
      <c r="CQ57" s="560"/>
      <c r="CR57" s="560"/>
      <c r="CS57" s="560"/>
      <c r="CT57" s="560"/>
      <c r="CU57" s="560"/>
      <c r="CV57" s="560"/>
      <c r="CW57" s="560"/>
      <c r="CX57" s="560"/>
    </row>
    <row r="58" spans="1:104" s="21" customFormat="1" ht="11.25" x14ac:dyDescent="0.2">
      <c r="A58" s="548" t="s">
        <v>254</v>
      </c>
      <c r="B58" s="549"/>
      <c r="C58" s="549"/>
      <c r="D58" s="549"/>
      <c r="E58" s="549"/>
      <c r="F58" s="549"/>
      <c r="G58" s="549"/>
      <c r="H58" s="550"/>
      <c r="I58" s="67"/>
      <c r="J58" s="551" t="s">
        <v>255</v>
      </c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551"/>
      <c r="AV58" s="551"/>
      <c r="AW58" s="551"/>
      <c r="AX58" s="551"/>
      <c r="AY58" s="551"/>
      <c r="AZ58" s="551"/>
      <c r="BA58" s="551"/>
      <c r="BB58" s="551"/>
      <c r="BC58" s="551"/>
      <c r="BD58" s="551"/>
      <c r="BE58" s="551"/>
      <c r="BF58" s="551"/>
      <c r="BG58" s="551"/>
      <c r="BH58" s="551"/>
      <c r="BI58" s="551"/>
      <c r="BJ58" s="551"/>
      <c r="BK58" s="551"/>
      <c r="BL58" s="551"/>
      <c r="BM58" s="551"/>
      <c r="BN58" s="551"/>
      <c r="BO58" s="551"/>
      <c r="BP58" s="551"/>
      <c r="BQ58" s="551"/>
      <c r="BR58" s="551"/>
      <c r="BS58" s="551"/>
      <c r="BT58" s="551"/>
      <c r="BU58" s="551"/>
      <c r="BV58" s="551"/>
      <c r="BW58" s="552"/>
      <c r="BX58" s="548" t="s">
        <v>167</v>
      </c>
      <c r="BY58" s="549"/>
      <c r="BZ58" s="549"/>
      <c r="CA58" s="549"/>
      <c r="CB58" s="549"/>
      <c r="CC58" s="549"/>
      <c r="CD58" s="549"/>
      <c r="CE58" s="549"/>
      <c r="CF58" s="549"/>
      <c r="CG58" s="550"/>
      <c r="CH58" s="559"/>
      <c r="CI58" s="560"/>
      <c r="CJ58" s="560"/>
      <c r="CK58" s="560"/>
      <c r="CL58" s="560"/>
      <c r="CM58" s="560"/>
      <c r="CN58" s="560"/>
      <c r="CO58" s="560"/>
      <c r="CP58" s="560"/>
      <c r="CQ58" s="560"/>
      <c r="CR58" s="560"/>
      <c r="CS58" s="560"/>
      <c r="CT58" s="560"/>
      <c r="CU58" s="560"/>
      <c r="CV58" s="560"/>
      <c r="CW58" s="560"/>
      <c r="CX58" s="560"/>
    </row>
    <row r="59" spans="1:104" s="21" customFormat="1" ht="11.25" x14ac:dyDescent="0.2">
      <c r="A59" s="548" t="s">
        <v>256</v>
      </c>
      <c r="B59" s="549"/>
      <c r="C59" s="549"/>
      <c r="D59" s="549"/>
      <c r="E59" s="549"/>
      <c r="F59" s="549"/>
      <c r="G59" s="549"/>
      <c r="H59" s="550"/>
      <c r="I59" s="67"/>
      <c r="J59" s="551" t="s">
        <v>257</v>
      </c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G59" s="551"/>
      <c r="BH59" s="551"/>
      <c r="BI59" s="551"/>
      <c r="BJ59" s="551"/>
      <c r="BK59" s="551"/>
      <c r="BL59" s="551"/>
      <c r="BM59" s="551"/>
      <c r="BN59" s="551"/>
      <c r="BO59" s="551"/>
      <c r="BP59" s="551"/>
      <c r="BQ59" s="551"/>
      <c r="BR59" s="551"/>
      <c r="BS59" s="551"/>
      <c r="BT59" s="551"/>
      <c r="BU59" s="551"/>
      <c r="BV59" s="551"/>
      <c r="BW59" s="552"/>
      <c r="BX59" s="548" t="s">
        <v>167</v>
      </c>
      <c r="BY59" s="549"/>
      <c r="BZ59" s="549"/>
      <c r="CA59" s="549"/>
      <c r="CB59" s="549"/>
      <c r="CC59" s="549"/>
      <c r="CD59" s="549"/>
      <c r="CE59" s="549"/>
      <c r="CF59" s="549"/>
      <c r="CG59" s="550"/>
      <c r="CH59" s="559"/>
      <c r="CI59" s="560"/>
      <c r="CJ59" s="560"/>
      <c r="CK59" s="560"/>
      <c r="CL59" s="560"/>
      <c r="CM59" s="560"/>
      <c r="CN59" s="560"/>
      <c r="CO59" s="560"/>
      <c r="CP59" s="560"/>
      <c r="CQ59" s="560"/>
      <c r="CR59" s="560"/>
      <c r="CS59" s="560"/>
      <c r="CT59" s="560"/>
      <c r="CU59" s="560"/>
      <c r="CV59" s="560"/>
      <c r="CW59" s="560"/>
      <c r="CX59" s="560"/>
    </row>
    <row r="60" spans="1:104" s="21" customFormat="1" ht="11.25" x14ac:dyDescent="0.2">
      <c r="A60" s="561">
        <v>4</v>
      </c>
      <c r="B60" s="562"/>
      <c r="C60" s="562"/>
      <c r="D60" s="562"/>
      <c r="E60" s="562"/>
      <c r="F60" s="562"/>
      <c r="G60" s="562"/>
      <c r="H60" s="563"/>
      <c r="I60" s="70"/>
      <c r="J60" s="555" t="s">
        <v>258</v>
      </c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555"/>
      <c r="AV60" s="555"/>
      <c r="AW60" s="555"/>
      <c r="AX60" s="555"/>
      <c r="AY60" s="555"/>
      <c r="AZ60" s="555"/>
      <c r="BA60" s="555"/>
      <c r="BB60" s="555"/>
      <c r="BC60" s="555"/>
      <c r="BD60" s="555"/>
      <c r="BE60" s="555"/>
      <c r="BF60" s="555"/>
      <c r="BG60" s="555"/>
      <c r="BH60" s="555"/>
      <c r="BI60" s="555"/>
      <c r="BJ60" s="555"/>
      <c r="BK60" s="555"/>
      <c r="BL60" s="555"/>
      <c r="BM60" s="555"/>
      <c r="BN60" s="555"/>
      <c r="BO60" s="555"/>
      <c r="BP60" s="555"/>
      <c r="BQ60" s="555"/>
      <c r="BR60" s="555"/>
      <c r="BS60" s="555"/>
      <c r="BT60" s="555"/>
      <c r="BU60" s="555"/>
      <c r="BV60" s="555"/>
      <c r="BW60" s="556"/>
      <c r="BX60" s="548" t="s">
        <v>167</v>
      </c>
      <c r="BY60" s="549"/>
      <c r="BZ60" s="549"/>
      <c r="CA60" s="549"/>
      <c r="CB60" s="549"/>
      <c r="CC60" s="549"/>
      <c r="CD60" s="549"/>
      <c r="CE60" s="549"/>
      <c r="CF60" s="549"/>
      <c r="CG60" s="550"/>
      <c r="CH60" s="557">
        <f>CH61+CH66</f>
        <v>0</v>
      </c>
      <c r="CI60" s="558"/>
      <c r="CJ60" s="558"/>
      <c r="CK60" s="558"/>
      <c r="CL60" s="558"/>
      <c r="CM60" s="558"/>
      <c r="CN60" s="558"/>
      <c r="CO60" s="558"/>
      <c r="CP60" s="558"/>
      <c r="CQ60" s="558"/>
      <c r="CR60" s="558"/>
      <c r="CS60" s="558"/>
      <c r="CT60" s="558"/>
      <c r="CU60" s="558"/>
      <c r="CV60" s="558"/>
      <c r="CW60" s="558"/>
      <c r="CX60" s="558"/>
    </row>
    <row r="61" spans="1:104" s="21" customFormat="1" ht="11.25" x14ac:dyDescent="0.2">
      <c r="A61" s="561" t="s">
        <v>259</v>
      </c>
      <c r="B61" s="562"/>
      <c r="C61" s="562"/>
      <c r="D61" s="562"/>
      <c r="E61" s="562"/>
      <c r="F61" s="562"/>
      <c r="G61" s="562"/>
      <c r="H61" s="563"/>
      <c r="I61" s="70"/>
      <c r="J61" s="555" t="s">
        <v>260</v>
      </c>
      <c r="K61" s="555"/>
      <c r="L61" s="555"/>
      <c r="M61" s="555"/>
      <c r="N61" s="555"/>
      <c r="O61" s="555"/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5"/>
      <c r="AA61" s="555"/>
      <c r="AB61" s="555"/>
      <c r="AC61" s="555"/>
      <c r="AD61" s="555"/>
      <c r="AE61" s="555"/>
      <c r="AF61" s="555"/>
      <c r="AG61" s="555"/>
      <c r="AH61" s="555"/>
      <c r="AI61" s="555"/>
      <c r="AJ61" s="555"/>
      <c r="AK61" s="555"/>
      <c r="AL61" s="555"/>
      <c r="AM61" s="555"/>
      <c r="AN61" s="555"/>
      <c r="AO61" s="555"/>
      <c r="AP61" s="555"/>
      <c r="AQ61" s="555"/>
      <c r="AR61" s="555"/>
      <c r="AS61" s="555"/>
      <c r="AT61" s="555"/>
      <c r="AU61" s="555"/>
      <c r="AV61" s="555"/>
      <c r="AW61" s="555"/>
      <c r="AX61" s="555"/>
      <c r="AY61" s="555"/>
      <c r="AZ61" s="555"/>
      <c r="BA61" s="555"/>
      <c r="BB61" s="555"/>
      <c r="BC61" s="555"/>
      <c r="BD61" s="555"/>
      <c r="BE61" s="555"/>
      <c r="BF61" s="555"/>
      <c r="BG61" s="555"/>
      <c r="BH61" s="555"/>
      <c r="BI61" s="555"/>
      <c r="BJ61" s="555"/>
      <c r="BK61" s="555"/>
      <c r="BL61" s="555"/>
      <c r="BM61" s="555"/>
      <c r="BN61" s="555"/>
      <c r="BO61" s="555"/>
      <c r="BP61" s="555"/>
      <c r="BQ61" s="555"/>
      <c r="BR61" s="555"/>
      <c r="BS61" s="555"/>
      <c r="BT61" s="555"/>
      <c r="BU61" s="555"/>
      <c r="BV61" s="555"/>
      <c r="BW61" s="556"/>
      <c r="BX61" s="548" t="s">
        <v>167</v>
      </c>
      <c r="BY61" s="549"/>
      <c r="BZ61" s="549"/>
      <c r="CA61" s="549"/>
      <c r="CB61" s="549"/>
      <c r="CC61" s="549"/>
      <c r="CD61" s="549"/>
      <c r="CE61" s="549"/>
      <c r="CF61" s="549"/>
      <c r="CG61" s="550"/>
      <c r="CH61" s="557"/>
      <c r="CI61" s="558"/>
      <c r="CJ61" s="558"/>
      <c r="CK61" s="558"/>
      <c r="CL61" s="558"/>
      <c r="CM61" s="558"/>
      <c r="CN61" s="558"/>
      <c r="CO61" s="558"/>
      <c r="CP61" s="558"/>
      <c r="CQ61" s="558"/>
      <c r="CR61" s="558"/>
      <c r="CS61" s="558"/>
      <c r="CT61" s="558"/>
      <c r="CU61" s="558"/>
      <c r="CV61" s="558"/>
      <c r="CW61" s="558"/>
      <c r="CX61" s="558"/>
    </row>
    <row r="62" spans="1:104" s="21" customFormat="1" ht="11.25" x14ac:dyDescent="0.2">
      <c r="A62" s="548" t="s">
        <v>261</v>
      </c>
      <c r="B62" s="549"/>
      <c r="C62" s="549"/>
      <c r="D62" s="549"/>
      <c r="E62" s="549"/>
      <c r="F62" s="549"/>
      <c r="G62" s="549"/>
      <c r="H62" s="550"/>
      <c r="I62" s="67"/>
      <c r="J62" s="551" t="s">
        <v>262</v>
      </c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1"/>
      <c r="BH62" s="551"/>
      <c r="BI62" s="551"/>
      <c r="BJ62" s="551"/>
      <c r="BK62" s="551"/>
      <c r="BL62" s="551"/>
      <c r="BM62" s="551"/>
      <c r="BN62" s="551"/>
      <c r="BO62" s="551"/>
      <c r="BP62" s="551"/>
      <c r="BQ62" s="551"/>
      <c r="BR62" s="551"/>
      <c r="BS62" s="551"/>
      <c r="BT62" s="551"/>
      <c r="BU62" s="551"/>
      <c r="BV62" s="551"/>
      <c r="BW62" s="552"/>
      <c r="BX62" s="548" t="s">
        <v>167</v>
      </c>
      <c r="BY62" s="549"/>
      <c r="BZ62" s="549"/>
      <c r="CA62" s="549"/>
      <c r="CB62" s="549"/>
      <c r="CC62" s="549"/>
      <c r="CD62" s="549"/>
      <c r="CE62" s="549"/>
      <c r="CF62" s="549"/>
      <c r="CG62" s="550"/>
      <c r="CH62" s="559"/>
      <c r="CI62" s="560"/>
      <c r="CJ62" s="560"/>
      <c r="CK62" s="560"/>
      <c r="CL62" s="560"/>
      <c r="CM62" s="560"/>
      <c r="CN62" s="560"/>
      <c r="CO62" s="560"/>
      <c r="CP62" s="560"/>
      <c r="CQ62" s="560"/>
      <c r="CR62" s="560"/>
      <c r="CS62" s="560"/>
      <c r="CT62" s="560"/>
      <c r="CU62" s="560"/>
      <c r="CV62" s="560"/>
      <c r="CW62" s="560"/>
      <c r="CX62" s="560"/>
    </row>
    <row r="63" spans="1:104" s="21" customFormat="1" ht="11.25" x14ac:dyDescent="0.2">
      <c r="A63" s="548" t="s">
        <v>263</v>
      </c>
      <c r="B63" s="549"/>
      <c r="C63" s="549"/>
      <c r="D63" s="549"/>
      <c r="E63" s="549"/>
      <c r="F63" s="549"/>
      <c r="G63" s="549"/>
      <c r="H63" s="550"/>
      <c r="I63" s="67"/>
      <c r="J63" s="551" t="s">
        <v>264</v>
      </c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1"/>
      <c r="BG63" s="551"/>
      <c r="BH63" s="551"/>
      <c r="BI63" s="551"/>
      <c r="BJ63" s="551"/>
      <c r="BK63" s="551"/>
      <c r="BL63" s="551"/>
      <c r="BM63" s="551"/>
      <c r="BN63" s="551"/>
      <c r="BO63" s="551"/>
      <c r="BP63" s="551"/>
      <c r="BQ63" s="551"/>
      <c r="BR63" s="551"/>
      <c r="BS63" s="551"/>
      <c r="BT63" s="551"/>
      <c r="BU63" s="551"/>
      <c r="BV63" s="551"/>
      <c r="BW63" s="552"/>
      <c r="BX63" s="548" t="s">
        <v>167</v>
      </c>
      <c r="BY63" s="549"/>
      <c r="BZ63" s="549"/>
      <c r="CA63" s="549"/>
      <c r="CB63" s="549"/>
      <c r="CC63" s="549"/>
      <c r="CD63" s="549"/>
      <c r="CE63" s="549"/>
      <c r="CF63" s="549"/>
      <c r="CG63" s="550"/>
      <c r="CH63" s="559"/>
      <c r="CI63" s="560"/>
      <c r="CJ63" s="560"/>
      <c r="CK63" s="560"/>
      <c r="CL63" s="560"/>
      <c r="CM63" s="560"/>
      <c r="CN63" s="560"/>
      <c r="CO63" s="560"/>
      <c r="CP63" s="560"/>
      <c r="CQ63" s="560"/>
      <c r="CR63" s="560"/>
      <c r="CS63" s="560"/>
      <c r="CT63" s="560"/>
      <c r="CU63" s="560"/>
      <c r="CV63" s="560"/>
      <c r="CW63" s="560"/>
      <c r="CX63" s="560"/>
    </row>
    <row r="64" spans="1:104" s="21" customFormat="1" ht="11.25" x14ac:dyDescent="0.2">
      <c r="A64" s="548" t="s">
        <v>265</v>
      </c>
      <c r="B64" s="549"/>
      <c r="C64" s="549"/>
      <c r="D64" s="549"/>
      <c r="E64" s="549"/>
      <c r="F64" s="549"/>
      <c r="G64" s="549"/>
      <c r="H64" s="550"/>
      <c r="I64" s="67"/>
      <c r="J64" s="551" t="s">
        <v>266</v>
      </c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1"/>
      <c r="BI64" s="551"/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2"/>
      <c r="BX64" s="548" t="s">
        <v>167</v>
      </c>
      <c r="BY64" s="549"/>
      <c r="BZ64" s="549"/>
      <c r="CA64" s="549"/>
      <c r="CB64" s="549"/>
      <c r="CC64" s="549"/>
      <c r="CD64" s="549"/>
      <c r="CE64" s="549"/>
      <c r="CF64" s="549"/>
      <c r="CG64" s="550"/>
      <c r="CH64" s="559"/>
      <c r="CI64" s="560"/>
      <c r="CJ64" s="560"/>
      <c r="CK64" s="560"/>
      <c r="CL64" s="560"/>
      <c r="CM64" s="560"/>
      <c r="CN64" s="560"/>
      <c r="CO64" s="560"/>
      <c r="CP64" s="560"/>
      <c r="CQ64" s="560"/>
      <c r="CR64" s="560"/>
      <c r="CS64" s="560"/>
      <c r="CT64" s="560"/>
      <c r="CU64" s="560"/>
      <c r="CV64" s="560"/>
      <c r="CW64" s="560"/>
      <c r="CX64" s="560"/>
    </row>
    <row r="65" spans="1:102" s="21" customFormat="1" ht="22.5" customHeight="1" x14ac:dyDescent="0.2">
      <c r="A65" s="548" t="s">
        <v>267</v>
      </c>
      <c r="B65" s="549"/>
      <c r="C65" s="549"/>
      <c r="D65" s="549"/>
      <c r="E65" s="549"/>
      <c r="F65" s="549"/>
      <c r="G65" s="549"/>
      <c r="H65" s="550"/>
      <c r="I65" s="67"/>
      <c r="J65" s="551" t="s">
        <v>268</v>
      </c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551"/>
      <c r="AE65" s="551"/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551"/>
      <c r="AV65" s="551"/>
      <c r="AW65" s="551"/>
      <c r="AX65" s="551"/>
      <c r="AY65" s="551"/>
      <c r="AZ65" s="551"/>
      <c r="BA65" s="551"/>
      <c r="BB65" s="551"/>
      <c r="BC65" s="551"/>
      <c r="BD65" s="551"/>
      <c r="BE65" s="551"/>
      <c r="BF65" s="551"/>
      <c r="BG65" s="551"/>
      <c r="BH65" s="551"/>
      <c r="BI65" s="551"/>
      <c r="BJ65" s="551"/>
      <c r="BK65" s="551"/>
      <c r="BL65" s="551"/>
      <c r="BM65" s="551"/>
      <c r="BN65" s="551"/>
      <c r="BO65" s="551"/>
      <c r="BP65" s="551"/>
      <c r="BQ65" s="551"/>
      <c r="BR65" s="551"/>
      <c r="BS65" s="551"/>
      <c r="BT65" s="551"/>
      <c r="BU65" s="551"/>
      <c r="BV65" s="551"/>
      <c r="BW65" s="552"/>
      <c r="BX65" s="548" t="s">
        <v>167</v>
      </c>
      <c r="BY65" s="549"/>
      <c r="BZ65" s="549"/>
      <c r="CA65" s="549"/>
      <c r="CB65" s="549"/>
      <c r="CC65" s="549"/>
      <c r="CD65" s="549"/>
      <c r="CE65" s="549"/>
      <c r="CF65" s="549"/>
      <c r="CG65" s="550"/>
      <c r="CH65" s="559"/>
      <c r="CI65" s="560"/>
      <c r="CJ65" s="560"/>
      <c r="CK65" s="560"/>
      <c r="CL65" s="560"/>
      <c r="CM65" s="560"/>
      <c r="CN65" s="560"/>
      <c r="CO65" s="560"/>
      <c r="CP65" s="560"/>
      <c r="CQ65" s="560"/>
      <c r="CR65" s="560"/>
      <c r="CS65" s="560"/>
      <c r="CT65" s="560"/>
      <c r="CU65" s="560"/>
      <c r="CV65" s="560"/>
      <c r="CW65" s="560"/>
      <c r="CX65" s="560"/>
    </row>
    <row r="66" spans="1:102" s="21" customFormat="1" ht="11.25" x14ac:dyDescent="0.2">
      <c r="A66" s="561" t="s">
        <v>269</v>
      </c>
      <c r="B66" s="562"/>
      <c r="C66" s="562"/>
      <c r="D66" s="562"/>
      <c r="E66" s="562"/>
      <c r="F66" s="562"/>
      <c r="G66" s="562"/>
      <c r="H66" s="563"/>
      <c r="I66" s="70"/>
      <c r="J66" s="555" t="s">
        <v>270</v>
      </c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55"/>
      <c r="Z66" s="555"/>
      <c r="AA66" s="555"/>
      <c r="AB66" s="555"/>
      <c r="AC66" s="555"/>
      <c r="AD66" s="555"/>
      <c r="AE66" s="555"/>
      <c r="AF66" s="555"/>
      <c r="AG66" s="555"/>
      <c r="AH66" s="555"/>
      <c r="AI66" s="555"/>
      <c r="AJ66" s="555"/>
      <c r="AK66" s="555"/>
      <c r="AL66" s="555"/>
      <c r="AM66" s="555"/>
      <c r="AN66" s="555"/>
      <c r="AO66" s="555"/>
      <c r="AP66" s="555"/>
      <c r="AQ66" s="555"/>
      <c r="AR66" s="555"/>
      <c r="AS66" s="555"/>
      <c r="AT66" s="555"/>
      <c r="AU66" s="555"/>
      <c r="AV66" s="555"/>
      <c r="AW66" s="555"/>
      <c r="AX66" s="555"/>
      <c r="AY66" s="555"/>
      <c r="AZ66" s="555"/>
      <c r="BA66" s="555"/>
      <c r="BB66" s="555"/>
      <c r="BC66" s="555"/>
      <c r="BD66" s="555"/>
      <c r="BE66" s="555"/>
      <c r="BF66" s="555"/>
      <c r="BG66" s="555"/>
      <c r="BH66" s="555"/>
      <c r="BI66" s="555"/>
      <c r="BJ66" s="555"/>
      <c r="BK66" s="555"/>
      <c r="BL66" s="555"/>
      <c r="BM66" s="555"/>
      <c r="BN66" s="555"/>
      <c r="BO66" s="555"/>
      <c r="BP66" s="555"/>
      <c r="BQ66" s="555"/>
      <c r="BR66" s="555"/>
      <c r="BS66" s="555"/>
      <c r="BT66" s="555"/>
      <c r="BU66" s="555"/>
      <c r="BV66" s="555"/>
      <c r="BW66" s="556"/>
      <c r="BX66" s="548" t="s">
        <v>167</v>
      </c>
      <c r="BY66" s="549"/>
      <c r="BZ66" s="549"/>
      <c r="CA66" s="549"/>
      <c r="CB66" s="549"/>
      <c r="CC66" s="549"/>
      <c r="CD66" s="549"/>
      <c r="CE66" s="549"/>
      <c r="CF66" s="549"/>
      <c r="CG66" s="550"/>
      <c r="CH66" s="557"/>
      <c r="CI66" s="558"/>
      <c r="CJ66" s="558"/>
      <c r="CK66" s="558"/>
      <c r="CL66" s="558"/>
      <c r="CM66" s="558"/>
      <c r="CN66" s="558"/>
      <c r="CO66" s="558"/>
      <c r="CP66" s="558"/>
      <c r="CQ66" s="558"/>
      <c r="CR66" s="558"/>
      <c r="CS66" s="558"/>
      <c r="CT66" s="558"/>
      <c r="CU66" s="558"/>
      <c r="CV66" s="558"/>
      <c r="CW66" s="558"/>
      <c r="CX66" s="558"/>
    </row>
    <row r="67" spans="1:102" s="21" customFormat="1" ht="11.25" x14ac:dyDescent="0.2">
      <c r="A67" s="561">
        <v>5</v>
      </c>
      <c r="B67" s="562"/>
      <c r="C67" s="562"/>
      <c r="D67" s="562"/>
      <c r="E67" s="562"/>
      <c r="F67" s="562"/>
      <c r="G67" s="562"/>
      <c r="H67" s="563"/>
      <c r="I67" s="70"/>
      <c r="J67" s="555" t="s">
        <v>271</v>
      </c>
      <c r="K67" s="555"/>
      <c r="L67" s="555"/>
      <c r="M67" s="555"/>
      <c r="N67" s="555"/>
      <c r="O67" s="555"/>
      <c r="P67" s="555"/>
      <c r="Q67" s="555"/>
      <c r="R67" s="555"/>
      <c r="S67" s="555"/>
      <c r="T67" s="555"/>
      <c r="U67" s="555"/>
      <c r="V67" s="555"/>
      <c r="W67" s="555"/>
      <c r="X67" s="555"/>
      <c r="Y67" s="555"/>
      <c r="Z67" s="555"/>
      <c r="AA67" s="555"/>
      <c r="AB67" s="555"/>
      <c r="AC67" s="555"/>
      <c r="AD67" s="555"/>
      <c r="AE67" s="555"/>
      <c r="AF67" s="555"/>
      <c r="AG67" s="555"/>
      <c r="AH67" s="555"/>
      <c r="AI67" s="555"/>
      <c r="AJ67" s="555"/>
      <c r="AK67" s="555"/>
      <c r="AL67" s="555"/>
      <c r="AM67" s="555"/>
      <c r="AN67" s="555"/>
      <c r="AO67" s="555"/>
      <c r="AP67" s="555"/>
      <c r="AQ67" s="555"/>
      <c r="AR67" s="555"/>
      <c r="AS67" s="555"/>
      <c r="AT67" s="555"/>
      <c r="AU67" s="555"/>
      <c r="AV67" s="555"/>
      <c r="AW67" s="555"/>
      <c r="AX67" s="555"/>
      <c r="AY67" s="555"/>
      <c r="AZ67" s="555"/>
      <c r="BA67" s="555"/>
      <c r="BB67" s="555"/>
      <c r="BC67" s="555"/>
      <c r="BD67" s="555"/>
      <c r="BE67" s="555"/>
      <c r="BF67" s="555"/>
      <c r="BG67" s="555"/>
      <c r="BH67" s="555"/>
      <c r="BI67" s="555"/>
      <c r="BJ67" s="555"/>
      <c r="BK67" s="555"/>
      <c r="BL67" s="555"/>
      <c r="BM67" s="555"/>
      <c r="BN67" s="555"/>
      <c r="BO67" s="555"/>
      <c r="BP67" s="555"/>
      <c r="BQ67" s="555"/>
      <c r="BR67" s="555"/>
      <c r="BS67" s="555"/>
      <c r="BT67" s="555"/>
      <c r="BU67" s="555"/>
      <c r="BV67" s="555"/>
      <c r="BW67" s="556"/>
      <c r="BX67" s="548" t="s">
        <v>167</v>
      </c>
      <c r="BY67" s="549"/>
      <c r="BZ67" s="549"/>
      <c r="CA67" s="549"/>
      <c r="CB67" s="549"/>
      <c r="CC67" s="549"/>
      <c r="CD67" s="549"/>
      <c r="CE67" s="549"/>
      <c r="CF67" s="549"/>
      <c r="CG67" s="550"/>
      <c r="CH67" s="557"/>
      <c r="CI67" s="558"/>
      <c r="CJ67" s="558"/>
      <c r="CK67" s="558"/>
      <c r="CL67" s="558"/>
      <c r="CM67" s="558"/>
      <c r="CN67" s="558"/>
      <c r="CO67" s="558"/>
      <c r="CP67" s="558"/>
      <c r="CQ67" s="558"/>
      <c r="CR67" s="558"/>
      <c r="CS67" s="558"/>
      <c r="CT67" s="558"/>
      <c r="CU67" s="558"/>
      <c r="CV67" s="558"/>
      <c r="CW67" s="558"/>
      <c r="CX67" s="558"/>
    </row>
    <row r="68" spans="1:102" s="21" customFormat="1" ht="11.25" x14ac:dyDescent="0.2">
      <c r="A68" s="561" t="s">
        <v>272</v>
      </c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62"/>
      <c r="S68" s="562"/>
      <c r="T68" s="562"/>
      <c r="U68" s="562"/>
      <c r="V68" s="562"/>
      <c r="W68" s="562"/>
      <c r="X68" s="562"/>
      <c r="Y68" s="562"/>
      <c r="Z68" s="562"/>
      <c r="AA68" s="562"/>
      <c r="AB68" s="562"/>
      <c r="AC68" s="562"/>
      <c r="AD68" s="562"/>
      <c r="AE68" s="562"/>
      <c r="AF68" s="562"/>
      <c r="AG68" s="562"/>
      <c r="AH68" s="562"/>
      <c r="AI68" s="562"/>
      <c r="AJ68" s="562"/>
      <c r="AK68" s="562"/>
      <c r="AL68" s="562"/>
      <c r="AM68" s="562"/>
      <c r="AN68" s="562"/>
      <c r="AO68" s="562"/>
      <c r="AP68" s="562"/>
      <c r="AQ68" s="562"/>
      <c r="AR68" s="562"/>
      <c r="AS68" s="562"/>
      <c r="AT68" s="562"/>
      <c r="AU68" s="562"/>
      <c r="AV68" s="562"/>
      <c r="AW68" s="562"/>
      <c r="AX68" s="562"/>
      <c r="AY68" s="562"/>
      <c r="AZ68" s="562"/>
      <c r="BA68" s="562"/>
      <c r="BB68" s="562"/>
      <c r="BC68" s="562"/>
      <c r="BD68" s="562"/>
      <c r="BE68" s="562"/>
      <c r="BF68" s="562"/>
      <c r="BG68" s="562"/>
      <c r="BH68" s="562"/>
      <c r="BI68" s="562"/>
      <c r="BJ68" s="562"/>
      <c r="BK68" s="562"/>
      <c r="BL68" s="562"/>
      <c r="BM68" s="562"/>
      <c r="BN68" s="562"/>
      <c r="BO68" s="562"/>
      <c r="BP68" s="562"/>
      <c r="BQ68" s="562"/>
      <c r="BR68" s="562"/>
      <c r="BS68" s="562"/>
      <c r="BT68" s="562"/>
      <c r="BU68" s="562"/>
      <c r="BV68" s="562"/>
      <c r="BW68" s="562"/>
      <c r="BX68" s="562"/>
      <c r="BY68" s="562"/>
      <c r="BZ68" s="562"/>
      <c r="CA68" s="562"/>
      <c r="CB68" s="562"/>
      <c r="CC68" s="562"/>
      <c r="CD68" s="562"/>
      <c r="CE68" s="562"/>
      <c r="CF68" s="562"/>
      <c r="CG68" s="562"/>
      <c r="CH68" s="562"/>
      <c r="CI68" s="562"/>
      <c r="CJ68" s="562"/>
      <c r="CK68" s="562"/>
      <c r="CL68" s="562"/>
      <c r="CM68" s="562"/>
      <c r="CN68" s="562"/>
      <c r="CO68" s="562"/>
      <c r="CP68" s="562"/>
      <c r="CQ68" s="562"/>
      <c r="CR68" s="562"/>
      <c r="CS68" s="562"/>
      <c r="CT68" s="562"/>
      <c r="CU68" s="562"/>
      <c r="CV68" s="562"/>
      <c r="CW68" s="562"/>
      <c r="CX68" s="563"/>
    </row>
    <row r="69" spans="1:102" s="21" customFormat="1" ht="11.25" customHeight="1" x14ac:dyDescent="0.2">
      <c r="A69" s="548">
        <v>1</v>
      </c>
      <c r="B69" s="549"/>
      <c r="C69" s="549"/>
      <c r="D69" s="549"/>
      <c r="E69" s="549"/>
      <c r="F69" s="549"/>
      <c r="G69" s="549"/>
      <c r="H69" s="550"/>
      <c r="I69" s="67"/>
      <c r="J69" s="551" t="s">
        <v>273</v>
      </c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1"/>
      <c r="AD69" s="551"/>
      <c r="AE69" s="551"/>
      <c r="AF69" s="551"/>
      <c r="AG69" s="551"/>
      <c r="AH69" s="551"/>
      <c r="AI69" s="551"/>
      <c r="AJ69" s="551"/>
      <c r="AK69" s="551"/>
      <c r="AL69" s="551"/>
      <c r="AM69" s="551"/>
      <c r="AN69" s="551"/>
      <c r="AO69" s="551"/>
      <c r="AP69" s="551"/>
      <c r="AQ69" s="551"/>
      <c r="AR69" s="551"/>
      <c r="AS69" s="551"/>
      <c r="AT69" s="551"/>
      <c r="AU69" s="551"/>
      <c r="AV69" s="551"/>
      <c r="AW69" s="551"/>
      <c r="AX69" s="551"/>
      <c r="AY69" s="551"/>
      <c r="AZ69" s="551"/>
      <c r="BA69" s="551"/>
      <c r="BB69" s="551"/>
      <c r="BC69" s="551"/>
      <c r="BD69" s="551"/>
      <c r="BE69" s="551"/>
      <c r="BF69" s="551"/>
      <c r="BG69" s="551"/>
      <c r="BH69" s="551"/>
      <c r="BI69" s="551"/>
      <c r="BJ69" s="551"/>
      <c r="BK69" s="551"/>
      <c r="BL69" s="551"/>
      <c r="BM69" s="551"/>
      <c r="BN69" s="551"/>
      <c r="BO69" s="551"/>
      <c r="BP69" s="551"/>
      <c r="BQ69" s="551"/>
      <c r="BR69" s="551"/>
      <c r="BS69" s="551"/>
      <c r="BT69" s="551"/>
      <c r="BU69" s="551"/>
      <c r="BV69" s="551"/>
      <c r="BW69" s="552"/>
      <c r="BX69" s="548" t="s">
        <v>274</v>
      </c>
      <c r="BY69" s="549"/>
      <c r="BZ69" s="549"/>
      <c r="CA69" s="549"/>
      <c r="CB69" s="549"/>
      <c r="CC69" s="549"/>
      <c r="CD69" s="549"/>
      <c r="CE69" s="549"/>
      <c r="CF69" s="549"/>
      <c r="CG69" s="550"/>
      <c r="CH69" s="548">
        <v>4</v>
      </c>
      <c r="CI69" s="549"/>
      <c r="CJ69" s="549"/>
      <c r="CK69" s="549"/>
      <c r="CL69" s="549"/>
      <c r="CM69" s="549"/>
      <c r="CN69" s="549"/>
      <c r="CO69" s="549"/>
      <c r="CP69" s="549"/>
      <c r="CQ69" s="549"/>
      <c r="CR69" s="549"/>
      <c r="CS69" s="549"/>
      <c r="CT69" s="549"/>
      <c r="CU69" s="549"/>
      <c r="CV69" s="549"/>
      <c r="CW69" s="549"/>
      <c r="CX69" s="550"/>
    </row>
    <row r="70" spans="1:102" s="21" customFormat="1" ht="11.25" x14ac:dyDescent="0.2">
      <c r="A70" s="548">
        <v>2</v>
      </c>
      <c r="B70" s="549"/>
      <c r="C70" s="549"/>
      <c r="D70" s="549"/>
      <c r="E70" s="549"/>
      <c r="F70" s="549"/>
      <c r="G70" s="549"/>
      <c r="H70" s="550"/>
      <c r="I70" s="67"/>
      <c r="J70" s="551" t="s">
        <v>275</v>
      </c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1"/>
      <c r="BQ70" s="551"/>
      <c r="BR70" s="551"/>
      <c r="BS70" s="551"/>
      <c r="BT70" s="551"/>
      <c r="BU70" s="551"/>
      <c r="BV70" s="551"/>
      <c r="BW70" s="552"/>
      <c r="BX70" s="548" t="s">
        <v>276</v>
      </c>
      <c r="BY70" s="549"/>
      <c r="BZ70" s="549"/>
      <c r="CA70" s="549"/>
      <c r="CB70" s="549"/>
      <c r="CC70" s="549"/>
      <c r="CD70" s="549"/>
      <c r="CE70" s="549"/>
      <c r="CF70" s="549"/>
      <c r="CG70" s="550"/>
      <c r="CH70" s="548">
        <v>6.0949999999999998</v>
      </c>
      <c r="CI70" s="549"/>
      <c r="CJ70" s="549"/>
      <c r="CK70" s="549"/>
      <c r="CL70" s="549"/>
      <c r="CM70" s="549"/>
      <c r="CN70" s="549"/>
      <c r="CO70" s="549"/>
      <c r="CP70" s="549"/>
      <c r="CQ70" s="549"/>
      <c r="CR70" s="549"/>
      <c r="CS70" s="549"/>
      <c r="CT70" s="549"/>
      <c r="CU70" s="549"/>
      <c r="CV70" s="549"/>
      <c r="CW70" s="549"/>
      <c r="CX70" s="550"/>
    </row>
    <row r="71" spans="1:102" s="21" customFormat="1" ht="11.25" x14ac:dyDescent="0.2">
      <c r="A71" s="548">
        <v>3</v>
      </c>
      <c r="B71" s="549"/>
      <c r="C71" s="549"/>
      <c r="D71" s="549"/>
      <c r="E71" s="549"/>
      <c r="F71" s="549"/>
      <c r="G71" s="549"/>
      <c r="H71" s="550"/>
      <c r="I71" s="67"/>
      <c r="J71" s="551" t="s">
        <v>277</v>
      </c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  <c r="AB71" s="551"/>
      <c r="AC71" s="551"/>
      <c r="AD71" s="551"/>
      <c r="AE71" s="551"/>
      <c r="AF71" s="551"/>
      <c r="AG71" s="551"/>
      <c r="AH71" s="551"/>
      <c r="AI71" s="551"/>
      <c r="AJ71" s="551"/>
      <c r="AK71" s="551"/>
      <c r="AL71" s="551"/>
      <c r="AM71" s="551"/>
      <c r="AN71" s="551"/>
      <c r="AO71" s="551"/>
      <c r="AP71" s="551"/>
      <c r="AQ71" s="551"/>
      <c r="AR71" s="551"/>
      <c r="AS71" s="551"/>
      <c r="AT71" s="551"/>
      <c r="AU71" s="551"/>
      <c r="AV71" s="551"/>
      <c r="AW71" s="551"/>
      <c r="AX71" s="551"/>
      <c r="AY71" s="551"/>
      <c r="AZ71" s="551"/>
      <c r="BA71" s="551"/>
      <c r="BB71" s="551"/>
      <c r="BC71" s="551"/>
      <c r="BD71" s="551"/>
      <c r="BE71" s="551"/>
      <c r="BF71" s="551"/>
      <c r="BG71" s="551"/>
      <c r="BH71" s="551"/>
      <c r="BI71" s="551"/>
      <c r="BJ71" s="551"/>
      <c r="BK71" s="551"/>
      <c r="BL71" s="551"/>
      <c r="BM71" s="551"/>
      <c r="BN71" s="551"/>
      <c r="BO71" s="551"/>
      <c r="BP71" s="551"/>
      <c r="BQ71" s="551"/>
      <c r="BR71" s="551"/>
      <c r="BS71" s="551"/>
      <c r="BT71" s="551"/>
      <c r="BU71" s="551"/>
      <c r="BV71" s="551"/>
      <c r="BW71" s="552"/>
      <c r="BX71" s="548" t="s">
        <v>278</v>
      </c>
      <c r="BY71" s="549"/>
      <c r="BZ71" s="549"/>
      <c r="CA71" s="549"/>
      <c r="CB71" s="549"/>
      <c r="CC71" s="549"/>
      <c r="CD71" s="549"/>
      <c r="CE71" s="549"/>
      <c r="CF71" s="549"/>
      <c r="CG71" s="550"/>
      <c r="CH71" s="566">
        <v>1</v>
      </c>
      <c r="CI71" s="567"/>
      <c r="CJ71" s="567"/>
      <c r="CK71" s="567"/>
      <c r="CL71" s="567"/>
      <c r="CM71" s="567"/>
      <c r="CN71" s="567"/>
      <c r="CO71" s="567"/>
      <c r="CP71" s="567"/>
      <c r="CQ71" s="567"/>
      <c r="CR71" s="567"/>
      <c r="CS71" s="567"/>
      <c r="CT71" s="567"/>
      <c r="CU71" s="567"/>
      <c r="CV71" s="567"/>
      <c r="CW71" s="567"/>
      <c r="CX71" s="568"/>
    </row>
    <row r="72" spans="1:102" s="21" customFormat="1" ht="11.25" x14ac:dyDescent="0.2">
      <c r="A72" s="548">
        <v>4</v>
      </c>
      <c r="B72" s="549"/>
      <c r="C72" s="549"/>
      <c r="D72" s="549"/>
      <c r="E72" s="549"/>
      <c r="F72" s="549"/>
      <c r="G72" s="549"/>
      <c r="H72" s="550"/>
      <c r="I72" s="67"/>
      <c r="J72" s="551" t="s">
        <v>279</v>
      </c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  <c r="Z72" s="551"/>
      <c r="AA72" s="551"/>
      <c r="AB72" s="551"/>
      <c r="AC72" s="551"/>
      <c r="AD72" s="551"/>
      <c r="AE72" s="551"/>
      <c r="AF72" s="551"/>
      <c r="AG72" s="551"/>
      <c r="AH72" s="551"/>
      <c r="AI72" s="551"/>
      <c r="AJ72" s="551"/>
      <c r="AK72" s="551"/>
      <c r="AL72" s="551"/>
      <c r="AM72" s="551"/>
      <c r="AN72" s="551"/>
      <c r="AO72" s="551"/>
      <c r="AP72" s="551"/>
      <c r="AQ72" s="551"/>
      <c r="AR72" s="551"/>
      <c r="AS72" s="551"/>
      <c r="AT72" s="551"/>
      <c r="AU72" s="551"/>
      <c r="AV72" s="551"/>
      <c r="AW72" s="551"/>
      <c r="AX72" s="551"/>
      <c r="AY72" s="551"/>
      <c r="AZ72" s="551"/>
      <c r="BA72" s="551"/>
      <c r="BB72" s="551"/>
      <c r="BC72" s="551"/>
      <c r="BD72" s="551"/>
      <c r="BE72" s="551"/>
      <c r="BF72" s="551"/>
      <c r="BG72" s="551"/>
      <c r="BH72" s="551"/>
      <c r="BI72" s="551"/>
      <c r="BJ72" s="551"/>
      <c r="BK72" s="551"/>
      <c r="BL72" s="551"/>
      <c r="BM72" s="551"/>
      <c r="BN72" s="551"/>
      <c r="BO72" s="551"/>
      <c r="BP72" s="551"/>
      <c r="BQ72" s="551"/>
      <c r="BR72" s="551"/>
      <c r="BS72" s="551"/>
      <c r="BT72" s="551"/>
      <c r="BU72" s="551"/>
      <c r="BV72" s="551"/>
      <c r="BW72" s="552"/>
      <c r="BX72" s="548" t="s">
        <v>280</v>
      </c>
      <c r="BY72" s="549"/>
      <c r="BZ72" s="549"/>
      <c r="CA72" s="549"/>
      <c r="CB72" s="549"/>
      <c r="CC72" s="549"/>
      <c r="CD72" s="549"/>
      <c r="CE72" s="549"/>
      <c r="CF72" s="549"/>
      <c r="CG72" s="550"/>
      <c r="CH72" s="566"/>
      <c r="CI72" s="567"/>
      <c r="CJ72" s="567"/>
      <c r="CK72" s="567"/>
      <c r="CL72" s="567"/>
      <c r="CM72" s="567"/>
      <c r="CN72" s="567"/>
      <c r="CO72" s="567"/>
      <c r="CP72" s="567"/>
      <c r="CQ72" s="567"/>
      <c r="CR72" s="567"/>
      <c r="CS72" s="567"/>
      <c r="CT72" s="567"/>
      <c r="CU72" s="567"/>
      <c r="CV72" s="567"/>
      <c r="CW72" s="567"/>
      <c r="CX72" s="568"/>
    </row>
  </sheetData>
  <mergeCells count="254">
    <mergeCell ref="A71:H71"/>
    <mergeCell ref="J71:BW71"/>
    <mergeCell ref="BX71:CG71"/>
    <mergeCell ref="CH71:CX71"/>
    <mergeCell ref="A72:H72"/>
    <mergeCell ref="J72:BW72"/>
    <mergeCell ref="BX72:CG72"/>
    <mergeCell ref="CH72:CX72"/>
    <mergeCell ref="A68:CX68"/>
    <mergeCell ref="A69:H69"/>
    <mergeCell ref="J69:BW69"/>
    <mergeCell ref="BX69:CG69"/>
    <mergeCell ref="CH69:CX69"/>
    <mergeCell ref="A70:H70"/>
    <mergeCell ref="J70:BW70"/>
    <mergeCell ref="BX70:CG70"/>
    <mergeCell ref="CH70:CX70"/>
    <mergeCell ref="CH60:CX60"/>
    <mergeCell ref="CH61:CX61"/>
    <mergeCell ref="CH62:CX62"/>
    <mergeCell ref="CH63:CX63"/>
    <mergeCell ref="A66:H66"/>
    <mergeCell ref="J66:BW66"/>
    <mergeCell ref="BX66:CG66"/>
    <mergeCell ref="A67:H67"/>
    <mergeCell ref="J67:BW67"/>
    <mergeCell ref="BX67:CG67"/>
    <mergeCell ref="A64:H64"/>
    <mergeCell ref="J64:BW64"/>
    <mergeCell ref="BX64:CG64"/>
    <mergeCell ref="A65:H65"/>
    <mergeCell ref="J65:BW65"/>
    <mergeCell ref="BX65:CG65"/>
    <mergeCell ref="CH64:CX64"/>
    <mergeCell ref="CH65:CX65"/>
    <mergeCell ref="CH66:CX66"/>
    <mergeCell ref="CH67:CX67"/>
    <mergeCell ref="A62:H62"/>
    <mergeCell ref="J62:BW62"/>
    <mergeCell ref="BX62:CG62"/>
    <mergeCell ref="A63:H63"/>
    <mergeCell ref="J63:BW63"/>
    <mergeCell ref="BX63:CG63"/>
    <mergeCell ref="A60:H60"/>
    <mergeCell ref="J60:BW60"/>
    <mergeCell ref="BX60:CG60"/>
    <mergeCell ref="A61:H61"/>
    <mergeCell ref="J61:BW61"/>
    <mergeCell ref="BX61:CG61"/>
    <mergeCell ref="CH52:CX52"/>
    <mergeCell ref="CH53:CX53"/>
    <mergeCell ref="CH54:CX54"/>
    <mergeCell ref="CH55:CX55"/>
    <mergeCell ref="A58:H58"/>
    <mergeCell ref="J58:BW58"/>
    <mergeCell ref="BX58:CG58"/>
    <mergeCell ref="A59:H59"/>
    <mergeCell ref="J59:BW59"/>
    <mergeCell ref="BX59:CG59"/>
    <mergeCell ref="A56:H56"/>
    <mergeCell ref="J56:BW56"/>
    <mergeCell ref="BX56:CG56"/>
    <mergeCell ref="A57:H57"/>
    <mergeCell ref="J57:BW57"/>
    <mergeCell ref="BX57:CG57"/>
    <mergeCell ref="CH56:CX56"/>
    <mergeCell ref="CH57:CX57"/>
    <mergeCell ref="CH58:CX58"/>
    <mergeCell ref="CH59:CX59"/>
    <mergeCell ref="A54:H54"/>
    <mergeCell ref="J54:BW54"/>
    <mergeCell ref="BX54:CG54"/>
    <mergeCell ref="A55:H55"/>
    <mergeCell ref="J55:BW55"/>
    <mergeCell ref="BX55:CG55"/>
    <mergeCell ref="A52:H52"/>
    <mergeCell ref="J52:BW52"/>
    <mergeCell ref="BX52:CG52"/>
    <mergeCell ref="A53:H53"/>
    <mergeCell ref="J53:BW53"/>
    <mergeCell ref="BX53:CG53"/>
    <mergeCell ref="CH44:CX44"/>
    <mergeCell ref="CH45:CX45"/>
    <mergeCell ref="CH46:CX46"/>
    <mergeCell ref="CH47:CX47"/>
    <mergeCell ref="A50:H50"/>
    <mergeCell ref="J50:BW50"/>
    <mergeCell ref="BX50:CG50"/>
    <mergeCell ref="A51:H51"/>
    <mergeCell ref="J51:BW51"/>
    <mergeCell ref="BX51:CG51"/>
    <mergeCell ref="A48:H48"/>
    <mergeCell ref="J48:BW48"/>
    <mergeCell ref="BX48:CG48"/>
    <mergeCell ref="A49:H49"/>
    <mergeCell ref="J49:BW49"/>
    <mergeCell ref="BX49:CG49"/>
    <mergeCell ref="CH48:CX48"/>
    <mergeCell ref="CH49:CX49"/>
    <mergeCell ref="CH50:CX50"/>
    <mergeCell ref="CH51:CX51"/>
    <mergeCell ref="A46:H46"/>
    <mergeCell ref="J46:BW46"/>
    <mergeCell ref="BX46:CG46"/>
    <mergeCell ref="A47:H47"/>
    <mergeCell ref="J47:BW47"/>
    <mergeCell ref="BX47:CG47"/>
    <mergeCell ref="A44:H44"/>
    <mergeCell ref="J44:BW44"/>
    <mergeCell ref="BX44:CG44"/>
    <mergeCell ref="A45:H45"/>
    <mergeCell ref="J45:BW45"/>
    <mergeCell ref="BX45:CG45"/>
    <mergeCell ref="CH36:CX36"/>
    <mergeCell ref="CH37:CX37"/>
    <mergeCell ref="CH38:CX38"/>
    <mergeCell ref="CH39:CX39"/>
    <mergeCell ref="A42:H42"/>
    <mergeCell ref="J42:BW42"/>
    <mergeCell ref="BX42:CG42"/>
    <mergeCell ref="A43:H43"/>
    <mergeCell ref="J43:BW43"/>
    <mergeCell ref="BX43:CG43"/>
    <mergeCell ref="A40:H40"/>
    <mergeCell ref="J40:BW40"/>
    <mergeCell ref="BX40:CG40"/>
    <mergeCell ref="A41:H41"/>
    <mergeCell ref="J41:BW41"/>
    <mergeCell ref="BX41:CG41"/>
    <mergeCell ref="CH40:CX40"/>
    <mergeCell ref="CH41:CX41"/>
    <mergeCell ref="CH42:CX42"/>
    <mergeCell ref="CH43:CX43"/>
    <mergeCell ref="A38:H38"/>
    <mergeCell ref="J38:BW38"/>
    <mergeCell ref="BX38:CG38"/>
    <mergeCell ref="A39:H39"/>
    <mergeCell ref="J39:BW39"/>
    <mergeCell ref="BX39:CG39"/>
    <mergeCell ref="A36:H36"/>
    <mergeCell ref="J36:BW36"/>
    <mergeCell ref="BX36:CG36"/>
    <mergeCell ref="A37:H37"/>
    <mergeCell ref="J37:BW37"/>
    <mergeCell ref="BX37:CG37"/>
    <mergeCell ref="CH28:CX28"/>
    <mergeCell ref="CH29:CX29"/>
    <mergeCell ref="CH30:CX30"/>
    <mergeCell ref="CH31:CX31"/>
    <mergeCell ref="A34:H34"/>
    <mergeCell ref="J34:BW34"/>
    <mergeCell ref="BX34:CG34"/>
    <mergeCell ref="A35:H35"/>
    <mergeCell ref="J35:BW35"/>
    <mergeCell ref="BX35:CG35"/>
    <mergeCell ref="A32:H32"/>
    <mergeCell ref="J32:BW32"/>
    <mergeCell ref="BX32:CG32"/>
    <mergeCell ref="A33:H33"/>
    <mergeCell ref="J33:BW33"/>
    <mergeCell ref="BX33:CG33"/>
    <mergeCell ref="CH32:CX32"/>
    <mergeCell ref="CH33:CX33"/>
    <mergeCell ref="CH34:CX34"/>
    <mergeCell ref="CH35:CX35"/>
    <mergeCell ref="A30:H30"/>
    <mergeCell ref="J30:BW30"/>
    <mergeCell ref="BX30:CG30"/>
    <mergeCell ref="A31:H31"/>
    <mergeCell ref="J31:BW31"/>
    <mergeCell ref="BX31:CG31"/>
    <mergeCell ref="A28:H28"/>
    <mergeCell ref="J28:BW28"/>
    <mergeCell ref="BX28:CG28"/>
    <mergeCell ref="A29:H29"/>
    <mergeCell ref="J29:BW29"/>
    <mergeCell ref="BX29:CG29"/>
    <mergeCell ref="CH20:CX20"/>
    <mergeCell ref="CH21:CX21"/>
    <mergeCell ref="CH22:CX22"/>
    <mergeCell ref="CH23:CX23"/>
    <mergeCell ref="A26:H26"/>
    <mergeCell ref="J26:BW26"/>
    <mergeCell ref="BX26:CG26"/>
    <mergeCell ref="A27:H27"/>
    <mergeCell ref="J27:BW27"/>
    <mergeCell ref="BX27:CG27"/>
    <mergeCell ref="A24:H24"/>
    <mergeCell ref="J24:BW24"/>
    <mergeCell ref="BX24:CG24"/>
    <mergeCell ref="A25:H25"/>
    <mergeCell ref="J25:BW25"/>
    <mergeCell ref="BX25:CG25"/>
    <mergeCell ref="CH24:CX24"/>
    <mergeCell ref="CH25:CX25"/>
    <mergeCell ref="A14:H14"/>
    <mergeCell ref="J14:BW14"/>
    <mergeCell ref="BX14:CG14"/>
    <mergeCell ref="A15:H15"/>
    <mergeCell ref="CH26:CX26"/>
    <mergeCell ref="CH27:CX27"/>
    <mergeCell ref="A22:H22"/>
    <mergeCell ref="J22:BW22"/>
    <mergeCell ref="BX22:CG22"/>
    <mergeCell ref="A23:H23"/>
    <mergeCell ref="J23:BW23"/>
    <mergeCell ref="BX23:CG23"/>
    <mergeCell ref="A20:H20"/>
    <mergeCell ref="J20:BW20"/>
    <mergeCell ref="BX20:CG20"/>
    <mergeCell ref="A21:H21"/>
    <mergeCell ref="J21:BW21"/>
    <mergeCell ref="BX21:CG21"/>
    <mergeCell ref="CH15:CX15"/>
    <mergeCell ref="A18:H18"/>
    <mergeCell ref="J18:BW18"/>
    <mergeCell ref="BX18:CG18"/>
    <mergeCell ref="A19:H19"/>
    <mergeCell ref="J19:BW19"/>
    <mergeCell ref="BX19:CG19"/>
    <mergeCell ref="A16:H16"/>
    <mergeCell ref="J16:BW16"/>
    <mergeCell ref="BX16:CG16"/>
    <mergeCell ref="A17:H17"/>
    <mergeCell ref="J17:BW17"/>
    <mergeCell ref="BX17:CG17"/>
    <mergeCell ref="CH16:CX16"/>
    <mergeCell ref="CH17:CX17"/>
    <mergeCell ref="CH18:CX18"/>
    <mergeCell ref="CH19:CX19"/>
    <mergeCell ref="A4:CX4"/>
    <mergeCell ref="P5:BR5"/>
    <mergeCell ref="BS5:CD5"/>
    <mergeCell ref="CE5:CH5"/>
    <mergeCell ref="CI5:CN5"/>
    <mergeCell ref="P6:BR6"/>
    <mergeCell ref="J15:BW15"/>
    <mergeCell ref="BX15:CG15"/>
    <mergeCell ref="A12:H12"/>
    <mergeCell ref="J12:BW12"/>
    <mergeCell ref="BX12:CG12"/>
    <mergeCell ref="A13:H13"/>
    <mergeCell ref="J13:BW13"/>
    <mergeCell ref="BX13:CG13"/>
    <mergeCell ref="A7:CX7"/>
    <mergeCell ref="AO8:CN8"/>
    <mergeCell ref="AO9:CN9"/>
    <mergeCell ref="A11:H11"/>
    <mergeCell ref="I11:BW11"/>
    <mergeCell ref="BX11:CG11"/>
    <mergeCell ref="CH11:CX11"/>
    <mergeCell ref="CH12:CX12"/>
    <mergeCell ref="CH13:CX13"/>
    <mergeCell ref="CH14:CX14"/>
  </mergeCells>
  <pageMargins left="0.78740157480314965" right="0.51181102362204722" top="0.59055118110236227" bottom="0.39370078740157483" header="0.19685039370078741" footer="0.19685039370078741"/>
  <pageSetup paperSize="9" scale="10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8"/>
  <sheetViews>
    <sheetView view="pageBreakPreview" topLeftCell="A4" zoomScaleNormal="100" zoomScaleSheetLayoutView="100" workbookViewId="0">
      <selection sqref="A1:CO25"/>
    </sheetView>
  </sheetViews>
  <sheetFormatPr defaultColWidth="0.85546875" defaultRowHeight="12.75" x14ac:dyDescent="0.2"/>
  <cols>
    <col min="1" max="93" width="1" style="2" customWidth="1"/>
    <col min="94" max="16384" width="0.85546875" style="2"/>
  </cols>
  <sheetData>
    <row r="1" spans="1:93" s="5" customFormat="1" ht="15" x14ac:dyDescent="0.25">
      <c r="CO1" s="35" t="s">
        <v>282</v>
      </c>
    </row>
    <row r="2" spans="1:93" s="5" customFormat="1" ht="10.5" customHeight="1" x14ac:dyDescent="0.25">
      <c r="CO2" s="36" t="s">
        <v>601</v>
      </c>
    </row>
    <row r="3" spans="1:93" s="5" customFormat="1" ht="15" x14ac:dyDescent="0.25">
      <c r="CO3" s="18" t="s">
        <v>119</v>
      </c>
    </row>
    <row r="4" spans="1:93" s="5" customFormat="1" ht="15" x14ac:dyDescent="0.25">
      <c r="CO4" s="18"/>
    </row>
    <row r="5" spans="1:93" s="136" customFormat="1" ht="21.75" customHeight="1" x14ac:dyDescent="0.2">
      <c r="A5" s="584" t="s">
        <v>286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135" t="s">
        <v>100</v>
      </c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</row>
    <row r="6" spans="1:93" s="63" customFormat="1" ht="11.2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AX6" s="546" t="s">
        <v>11</v>
      </c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6"/>
      <c r="BW6" s="546"/>
      <c r="BX6" s="546"/>
      <c r="BY6" s="546"/>
      <c r="BZ6" s="546"/>
      <c r="CA6" s="546"/>
      <c r="CB6" s="546"/>
      <c r="CC6" s="546"/>
      <c r="CD6" s="546"/>
      <c r="CE6" s="546"/>
      <c r="CF6" s="546"/>
      <c r="CG6" s="546"/>
      <c r="CH6" s="546"/>
      <c r="CI6" s="546"/>
      <c r="CJ6" s="546"/>
      <c r="CK6" s="546"/>
      <c r="CL6" s="546"/>
      <c r="CM6" s="546"/>
      <c r="CN6" s="546"/>
      <c r="CO6" s="546"/>
    </row>
    <row r="7" spans="1:93" s="63" customFormat="1" ht="15.75" x14ac:dyDescent="0.25">
      <c r="M7" s="543" t="s">
        <v>281</v>
      </c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4" t="s">
        <v>430</v>
      </c>
      <c r="AA7" s="544"/>
      <c r="AB7" s="544"/>
      <c r="AC7" s="544"/>
      <c r="AD7" s="545" t="s">
        <v>285</v>
      </c>
      <c r="AE7" s="545"/>
      <c r="AF7" s="545"/>
      <c r="AG7" s="545"/>
      <c r="AH7" s="545"/>
      <c r="AI7" s="545"/>
      <c r="AJ7" s="545"/>
      <c r="AK7" s="545"/>
      <c r="AL7" s="545"/>
      <c r="AM7" s="545"/>
      <c r="AN7" s="545"/>
      <c r="AO7" s="545"/>
      <c r="AP7" s="545"/>
      <c r="AQ7" s="545"/>
      <c r="AR7" s="545"/>
      <c r="AS7" s="545"/>
      <c r="AT7" s="545"/>
      <c r="AU7" s="545"/>
      <c r="AV7" s="545"/>
      <c r="AW7" s="545"/>
      <c r="AX7" s="545"/>
      <c r="AY7" s="545"/>
      <c r="AZ7" s="545"/>
      <c r="BA7" s="545"/>
      <c r="BB7" s="545"/>
      <c r="BC7" s="545"/>
      <c r="BD7" s="545"/>
      <c r="BE7" s="545"/>
      <c r="BF7" s="545"/>
      <c r="BG7" s="545"/>
      <c r="BH7" s="545"/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5"/>
      <c r="BV7" s="545"/>
      <c r="BW7" s="545"/>
      <c r="BX7" s="545"/>
      <c r="BY7" s="545"/>
      <c r="BZ7" s="545"/>
      <c r="CA7" s="545"/>
      <c r="CB7" s="545"/>
      <c r="CC7" s="545"/>
      <c r="CD7" s="545"/>
      <c r="CE7" s="545"/>
      <c r="CF7" s="545"/>
      <c r="CG7" s="34"/>
      <c r="CH7" s="34"/>
      <c r="CI7" s="34"/>
      <c r="CJ7" s="34"/>
      <c r="CK7" s="34"/>
      <c r="CL7" s="34"/>
      <c r="CM7" s="34"/>
      <c r="CN7" s="37"/>
      <c r="CO7" s="37"/>
    </row>
    <row r="8" spans="1:93" s="63" customFormat="1" ht="15.75" x14ac:dyDescent="0.25">
      <c r="A8" s="536" t="s">
        <v>287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</row>
    <row r="9" spans="1:93" s="63" customFormat="1" ht="15.7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U9" s="37"/>
      <c r="V9" s="37"/>
      <c r="W9" s="37"/>
      <c r="X9" s="37"/>
      <c r="Y9" s="37"/>
      <c r="Z9" s="37"/>
      <c r="AA9" s="37"/>
      <c r="AB9" s="37"/>
      <c r="AC9" s="2"/>
      <c r="AD9" s="37"/>
      <c r="AE9" s="37"/>
      <c r="AF9" s="37"/>
      <c r="AG9" s="37"/>
      <c r="AH9" s="37"/>
      <c r="AI9" s="37"/>
      <c r="AJ9" s="37"/>
      <c r="AK9" s="37"/>
      <c r="AL9" s="6" t="s">
        <v>284</v>
      </c>
      <c r="AM9" s="542" t="s">
        <v>159</v>
      </c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</row>
    <row r="10" spans="1:93" s="63" customFormat="1" ht="11.2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46" t="s">
        <v>122</v>
      </c>
      <c r="AN10" s="546"/>
      <c r="AO10" s="546"/>
      <c r="AP10" s="546"/>
      <c r="AQ10" s="546"/>
      <c r="AR10" s="546"/>
      <c r="AS10" s="546"/>
      <c r="AT10" s="546"/>
      <c r="AU10" s="546"/>
      <c r="AV10" s="546"/>
      <c r="AW10" s="546"/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</row>
    <row r="11" spans="1:93" s="5" customFormat="1" ht="15" customHeight="1" x14ac:dyDescent="0.25">
      <c r="Z11" s="5" t="s">
        <v>123</v>
      </c>
      <c r="AB11" s="583" t="s">
        <v>138</v>
      </c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3"/>
      <c r="BS11" s="583"/>
      <c r="BT11" s="583"/>
      <c r="BU11" s="583"/>
      <c r="BV11" s="72"/>
      <c r="BW11" s="72"/>
    </row>
    <row r="12" spans="1:93" ht="11.25" customHeight="1" x14ac:dyDescent="0.2">
      <c r="Z12" s="21"/>
      <c r="AA12" s="21"/>
      <c r="AB12" s="65" t="s">
        <v>65</v>
      </c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</row>
    <row r="13" spans="1:93" ht="15" x14ac:dyDescent="0.25">
      <c r="N13" s="5"/>
    </row>
    <row r="14" spans="1:93" s="106" customFormat="1" ht="14.25" customHeight="1" x14ac:dyDescent="0.2">
      <c r="A14" s="582" t="s">
        <v>283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 t="s">
        <v>331</v>
      </c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</row>
    <row r="15" spans="1:93" s="96" customFormat="1" ht="15" customHeight="1" x14ac:dyDescent="0.25">
      <c r="A15" s="104"/>
      <c r="B15" s="580" t="s">
        <v>114</v>
      </c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1"/>
      <c r="BG15" s="579">
        <v>0</v>
      </c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  <c r="BS15" s="579"/>
      <c r="BT15" s="579"/>
      <c r="BU15" s="579"/>
      <c r="BV15" s="579"/>
      <c r="BW15" s="579"/>
      <c r="BX15" s="579"/>
      <c r="BY15" s="579"/>
      <c r="BZ15" s="579"/>
      <c r="CA15" s="579"/>
      <c r="CB15" s="579"/>
      <c r="CC15" s="579"/>
      <c r="CD15" s="579"/>
      <c r="CE15" s="579"/>
      <c r="CF15" s="579"/>
      <c r="CG15" s="579"/>
      <c r="CH15" s="579"/>
      <c r="CI15" s="579"/>
      <c r="CJ15" s="579"/>
      <c r="CK15" s="579"/>
      <c r="CL15" s="579"/>
      <c r="CM15" s="579"/>
      <c r="CN15" s="579"/>
      <c r="CO15" s="579"/>
    </row>
    <row r="16" spans="1:93" s="96" customFormat="1" ht="15" customHeight="1" x14ac:dyDescent="0.25">
      <c r="A16" s="104"/>
      <c r="B16" s="580" t="s">
        <v>113</v>
      </c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581"/>
      <c r="BG16" s="579">
        <v>0</v>
      </c>
      <c r="BH16" s="579"/>
      <c r="BI16" s="579"/>
      <c r="BJ16" s="579"/>
      <c r="BK16" s="579"/>
      <c r="BL16" s="579"/>
      <c r="BM16" s="579"/>
      <c r="BN16" s="579"/>
      <c r="BO16" s="579"/>
      <c r="BP16" s="579"/>
      <c r="BQ16" s="579"/>
      <c r="BR16" s="579"/>
      <c r="BS16" s="579"/>
      <c r="BT16" s="579"/>
      <c r="BU16" s="579"/>
      <c r="BV16" s="579"/>
      <c r="BW16" s="579"/>
      <c r="BX16" s="579"/>
      <c r="BY16" s="579"/>
      <c r="BZ16" s="579"/>
      <c r="CA16" s="579"/>
      <c r="CB16" s="579"/>
      <c r="CC16" s="579"/>
      <c r="CD16" s="579"/>
      <c r="CE16" s="579"/>
      <c r="CF16" s="579"/>
      <c r="CG16" s="579"/>
      <c r="CH16" s="579"/>
      <c r="CI16" s="579"/>
      <c r="CJ16" s="579"/>
      <c r="CK16" s="579"/>
      <c r="CL16" s="579"/>
      <c r="CM16" s="579"/>
      <c r="CN16" s="579"/>
      <c r="CO16" s="579"/>
    </row>
    <row r="17" spans="1:93" s="96" customFormat="1" ht="15" customHeight="1" x14ac:dyDescent="0.25">
      <c r="A17" s="104"/>
      <c r="B17" s="580" t="s">
        <v>112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E17" s="580"/>
      <c r="BF17" s="581"/>
      <c r="BG17" s="579">
        <v>0</v>
      </c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79"/>
      <c r="BT17" s="579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79"/>
    </row>
    <row r="18" spans="1:93" s="96" customFormat="1" ht="15" customHeight="1" x14ac:dyDescent="0.25">
      <c r="A18" s="104"/>
      <c r="B18" s="580" t="s">
        <v>111</v>
      </c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1"/>
      <c r="BG18" s="579">
        <v>0</v>
      </c>
      <c r="BH18" s="579"/>
      <c r="BI18" s="579"/>
      <c r="BJ18" s="579"/>
      <c r="BK18" s="579"/>
      <c r="BL18" s="579"/>
      <c r="BM18" s="579"/>
      <c r="BN18" s="579"/>
      <c r="BO18" s="579"/>
      <c r="BP18" s="579"/>
      <c r="BQ18" s="579"/>
      <c r="BR18" s="579"/>
      <c r="BS18" s="579"/>
      <c r="BT18" s="579"/>
      <c r="BU18" s="579"/>
      <c r="BV18" s="579"/>
      <c r="BW18" s="579"/>
      <c r="BX18" s="579"/>
      <c r="BY18" s="579"/>
      <c r="BZ18" s="579"/>
      <c r="CA18" s="579"/>
      <c r="CB18" s="579"/>
      <c r="CC18" s="579"/>
      <c r="CD18" s="579"/>
      <c r="CE18" s="579"/>
      <c r="CF18" s="579"/>
      <c r="CG18" s="579"/>
      <c r="CH18" s="579"/>
      <c r="CI18" s="579"/>
      <c r="CJ18" s="579"/>
      <c r="CK18" s="579"/>
      <c r="CL18" s="579"/>
      <c r="CM18" s="579"/>
      <c r="CN18" s="579"/>
      <c r="CO18" s="579"/>
    </row>
    <row r="19" spans="1:93" s="96" customFormat="1" ht="15" customHeight="1" x14ac:dyDescent="0.25">
      <c r="A19" s="104"/>
      <c r="B19" s="580" t="s">
        <v>110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0"/>
      <c r="BF19" s="581"/>
      <c r="BG19" s="579">
        <v>0</v>
      </c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79"/>
      <c r="BY19" s="579"/>
      <c r="BZ19" s="579"/>
      <c r="CA19" s="579"/>
      <c r="CB19" s="579"/>
      <c r="CC19" s="579"/>
      <c r="CD19" s="579"/>
      <c r="CE19" s="579"/>
      <c r="CF19" s="579"/>
      <c r="CG19" s="579"/>
      <c r="CH19" s="579"/>
      <c r="CI19" s="579"/>
      <c r="CJ19" s="579"/>
      <c r="CK19" s="579"/>
      <c r="CL19" s="579"/>
      <c r="CM19" s="579"/>
      <c r="CN19" s="579"/>
      <c r="CO19" s="579"/>
    </row>
    <row r="20" spans="1:93" s="96" customFormat="1" ht="15" customHeight="1" x14ac:dyDescent="0.25">
      <c r="A20" s="104"/>
      <c r="B20" s="580" t="s">
        <v>109</v>
      </c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0"/>
      <c r="BB20" s="580"/>
      <c r="BC20" s="580"/>
      <c r="BD20" s="580"/>
      <c r="BE20" s="580"/>
      <c r="BF20" s="581"/>
      <c r="BG20" s="579">
        <v>0</v>
      </c>
      <c r="BH20" s="579"/>
      <c r="BI20" s="579"/>
      <c r="BJ20" s="579"/>
      <c r="BK20" s="579"/>
      <c r="BL20" s="579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79"/>
      <c r="BY20" s="579"/>
      <c r="BZ20" s="579"/>
      <c r="CA20" s="579"/>
      <c r="CB20" s="579"/>
      <c r="CC20" s="579"/>
      <c r="CD20" s="579"/>
      <c r="CE20" s="579"/>
      <c r="CF20" s="579"/>
      <c r="CG20" s="579"/>
      <c r="CH20" s="579"/>
      <c r="CI20" s="579"/>
      <c r="CJ20" s="579"/>
      <c r="CK20" s="579"/>
      <c r="CL20" s="579"/>
      <c r="CM20" s="579"/>
      <c r="CN20" s="579"/>
      <c r="CO20" s="579"/>
    </row>
    <row r="21" spans="1:93" s="96" customFormat="1" ht="15" customHeight="1" x14ac:dyDescent="0.25">
      <c r="A21" s="104"/>
      <c r="B21" s="580" t="s">
        <v>108</v>
      </c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0"/>
      <c r="AW21" s="580"/>
      <c r="AX21" s="580"/>
      <c r="AY21" s="580"/>
      <c r="AZ21" s="580"/>
      <c r="BA21" s="580"/>
      <c r="BB21" s="580"/>
      <c r="BC21" s="580"/>
      <c r="BD21" s="580"/>
      <c r="BE21" s="580"/>
      <c r="BF21" s="581"/>
      <c r="BG21" s="579">
        <v>0</v>
      </c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79"/>
      <c r="BY21" s="579"/>
      <c r="BZ21" s="579"/>
      <c r="CA21" s="579"/>
      <c r="CB21" s="579"/>
      <c r="CC21" s="579"/>
      <c r="CD21" s="579"/>
      <c r="CE21" s="579"/>
      <c r="CF21" s="579"/>
      <c r="CG21" s="579"/>
      <c r="CH21" s="579"/>
      <c r="CI21" s="579"/>
      <c r="CJ21" s="579"/>
      <c r="CK21" s="579"/>
      <c r="CL21" s="579"/>
      <c r="CM21" s="579"/>
      <c r="CN21" s="579"/>
      <c r="CO21" s="579"/>
    </row>
    <row r="22" spans="1:93" s="96" customFormat="1" ht="15" customHeight="1" x14ac:dyDescent="0.25">
      <c r="A22" s="104"/>
      <c r="B22" s="580" t="s">
        <v>107</v>
      </c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  <c r="BB22" s="580"/>
      <c r="BC22" s="580"/>
      <c r="BD22" s="580"/>
      <c r="BE22" s="580"/>
      <c r="BF22" s="581"/>
      <c r="BG22" s="579">
        <v>0</v>
      </c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79"/>
      <c r="CF22" s="579"/>
      <c r="CG22" s="579"/>
      <c r="CH22" s="579"/>
      <c r="CI22" s="579"/>
      <c r="CJ22" s="579"/>
      <c r="CK22" s="579"/>
      <c r="CL22" s="579"/>
      <c r="CM22" s="579"/>
      <c r="CN22" s="579"/>
      <c r="CO22" s="579"/>
    </row>
    <row r="23" spans="1:93" s="96" customFormat="1" ht="15" customHeight="1" x14ac:dyDescent="0.25">
      <c r="A23" s="104"/>
      <c r="B23" s="580" t="s">
        <v>106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0"/>
      <c r="AU23" s="580"/>
      <c r="AV23" s="580"/>
      <c r="AW23" s="580"/>
      <c r="AX23" s="580"/>
      <c r="AY23" s="580"/>
      <c r="AZ23" s="580"/>
      <c r="BA23" s="580"/>
      <c r="BB23" s="580"/>
      <c r="BC23" s="580"/>
      <c r="BD23" s="580"/>
      <c r="BE23" s="580"/>
      <c r="BF23" s="581"/>
      <c r="BG23" s="579">
        <v>0</v>
      </c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H23" s="579"/>
      <c r="CI23" s="579"/>
      <c r="CJ23" s="579"/>
      <c r="CK23" s="579"/>
      <c r="CL23" s="579"/>
      <c r="CM23" s="579"/>
      <c r="CN23" s="579"/>
      <c r="CO23" s="579"/>
    </row>
    <row r="24" spans="1:93" s="96" customFormat="1" ht="15" customHeight="1" x14ac:dyDescent="0.25">
      <c r="A24" s="104"/>
      <c r="B24" s="580" t="s">
        <v>105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0"/>
      <c r="AZ24" s="580"/>
      <c r="BA24" s="580"/>
      <c r="BB24" s="580"/>
      <c r="BC24" s="580"/>
      <c r="BD24" s="580"/>
      <c r="BE24" s="580"/>
      <c r="BF24" s="581"/>
      <c r="BG24" s="579">
        <v>12655</v>
      </c>
      <c r="BH24" s="579"/>
      <c r="BI24" s="579"/>
      <c r="BJ24" s="579"/>
      <c r="BK24" s="579"/>
      <c r="BL24" s="579"/>
      <c r="BM24" s="579"/>
      <c r="BN24" s="579"/>
      <c r="BO24" s="579"/>
      <c r="BP24" s="579"/>
      <c r="BQ24" s="579"/>
      <c r="BR24" s="579"/>
      <c r="BS24" s="579"/>
      <c r="BT24" s="579"/>
      <c r="BU24" s="579"/>
      <c r="BV24" s="579"/>
      <c r="BW24" s="579"/>
      <c r="BX24" s="579"/>
      <c r="BY24" s="579"/>
      <c r="BZ24" s="579"/>
      <c r="CA24" s="579"/>
      <c r="CB24" s="579"/>
      <c r="CC24" s="579"/>
      <c r="CD24" s="579"/>
      <c r="CE24" s="579"/>
      <c r="CF24" s="579"/>
      <c r="CG24" s="579"/>
      <c r="CH24" s="579"/>
      <c r="CI24" s="579"/>
      <c r="CJ24" s="579"/>
      <c r="CK24" s="579"/>
      <c r="CL24" s="579"/>
      <c r="CM24" s="579"/>
      <c r="CN24" s="579"/>
      <c r="CO24" s="579"/>
    </row>
    <row r="25" spans="1:93" s="96" customFormat="1" ht="15" customHeight="1" x14ac:dyDescent="0.25">
      <c r="A25" s="104"/>
      <c r="B25" s="580" t="s">
        <v>88</v>
      </c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580"/>
      <c r="AL25" s="580"/>
      <c r="AM25" s="580"/>
      <c r="AN25" s="580"/>
      <c r="AO25" s="580"/>
      <c r="AP25" s="580"/>
      <c r="AQ25" s="580"/>
      <c r="AR25" s="580"/>
      <c r="AS25" s="580"/>
      <c r="AT25" s="580"/>
      <c r="AU25" s="580"/>
      <c r="AV25" s="580"/>
      <c r="AW25" s="580"/>
      <c r="AX25" s="580"/>
      <c r="AY25" s="580"/>
      <c r="AZ25" s="580"/>
      <c r="BA25" s="580"/>
      <c r="BB25" s="580"/>
      <c r="BC25" s="580"/>
      <c r="BD25" s="580"/>
      <c r="BE25" s="580"/>
      <c r="BF25" s="581"/>
      <c r="BG25" s="579">
        <f>BG24+BG15</f>
        <v>12655</v>
      </c>
      <c r="BH25" s="579"/>
      <c r="BI25" s="579"/>
      <c r="BJ25" s="579"/>
      <c r="BK25" s="579"/>
      <c r="BL25" s="579"/>
      <c r="BM25" s="579"/>
      <c r="BN25" s="579"/>
      <c r="BO25" s="579"/>
      <c r="BP25" s="579"/>
      <c r="BQ25" s="579"/>
      <c r="BR25" s="579"/>
      <c r="BS25" s="579"/>
      <c r="BT25" s="579"/>
      <c r="BU25" s="579"/>
      <c r="BV25" s="579"/>
      <c r="BW25" s="579"/>
      <c r="BX25" s="579"/>
      <c r="BY25" s="579"/>
      <c r="BZ25" s="579"/>
      <c r="CA25" s="579"/>
      <c r="CB25" s="579"/>
      <c r="CC25" s="579"/>
      <c r="CD25" s="579"/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79"/>
    </row>
    <row r="27" spans="1:93" ht="15" x14ac:dyDescent="0.25">
      <c r="A27" s="1"/>
      <c r="B27" s="1"/>
      <c r="C27" s="5"/>
      <c r="D27" s="5"/>
      <c r="E27" s="5"/>
      <c r="F27" s="5"/>
      <c r="G27" s="5"/>
      <c r="H27" s="5"/>
      <c r="I27" s="5"/>
      <c r="J27" s="5"/>
    </row>
    <row r="28" spans="1:93" x14ac:dyDescent="0.2">
      <c r="A28" s="3"/>
      <c r="B28" s="3"/>
    </row>
  </sheetData>
  <mergeCells count="33">
    <mergeCell ref="A5:AW5"/>
    <mergeCell ref="Z7:AC7"/>
    <mergeCell ref="AD7:CF7"/>
    <mergeCell ref="M7:Y7"/>
    <mergeCell ref="B25:BF25"/>
    <mergeCell ref="BG25:CO25"/>
    <mergeCell ref="B22:BF22"/>
    <mergeCell ref="BG22:CO22"/>
    <mergeCell ref="B23:BF23"/>
    <mergeCell ref="BG23:CO23"/>
    <mergeCell ref="B24:BF24"/>
    <mergeCell ref="BG24:CO24"/>
    <mergeCell ref="B19:BF19"/>
    <mergeCell ref="BG19:CO19"/>
    <mergeCell ref="B20:BF20"/>
    <mergeCell ref="BG20:CO20"/>
    <mergeCell ref="B21:BF21"/>
    <mergeCell ref="BG21:CO21"/>
    <mergeCell ref="B16:BF16"/>
    <mergeCell ref="BG16:CO16"/>
    <mergeCell ref="B17:BF17"/>
    <mergeCell ref="BG17:CO17"/>
    <mergeCell ref="B18:BF18"/>
    <mergeCell ref="BG18:CO18"/>
    <mergeCell ref="AX6:CO6"/>
    <mergeCell ref="A8:CO8"/>
    <mergeCell ref="AM9:BZ9"/>
    <mergeCell ref="BG15:CO15"/>
    <mergeCell ref="B15:BF15"/>
    <mergeCell ref="AM10:BZ10"/>
    <mergeCell ref="A14:BF14"/>
    <mergeCell ref="BG14:CO14"/>
    <mergeCell ref="AB11:BU11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8"/>
  <sheetViews>
    <sheetView view="pageBreakPreview" zoomScaleNormal="100" zoomScaleSheetLayoutView="100" workbookViewId="0">
      <selection activeCell="DT29" sqref="DT29"/>
    </sheetView>
  </sheetViews>
  <sheetFormatPr defaultColWidth="0.85546875" defaultRowHeight="12.75" x14ac:dyDescent="0.2"/>
  <cols>
    <col min="1" max="93" width="1" style="2" customWidth="1"/>
    <col min="94" max="16384" width="0.85546875" style="2"/>
  </cols>
  <sheetData>
    <row r="1" spans="1:93" s="5" customFormat="1" ht="15" x14ac:dyDescent="0.25">
      <c r="CO1" s="35" t="s">
        <v>282</v>
      </c>
    </row>
    <row r="2" spans="1:93" s="5" customFormat="1" ht="10.5" customHeight="1" x14ac:dyDescent="0.25">
      <c r="CO2" s="36" t="s">
        <v>92</v>
      </c>
    </row>
    <row r="3" spans="1:93" s="5" customFormat="1" ht="15" x14ac:dyDescent="0.25">
      <c r="CO3" s="18" t="s">
        <v>119</v>
      </c>
    </row>
    <row r="4" spans="1:93" s="5" customFormat="1" ht="15" x14ac:dyDescent="0.25">
      <c r="CO4" s="18"/>
    </row>
    <row r="5" spans="1:93" s="136" customFormat="1" ht="21.75" customHeight="1" x14ac:dyDescent="0.2">
      <c r="A5" s="584" t="s">
        <v>286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135" t="s">
        <v>100</v>
      </c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</row>
    <row r="6" spans="1:93" s="63" customFormat="1" ht="11.25" customHeigh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AX6" s="546" t="s">
        <v>11</v>
      </c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6"/>
      <c r="BW6" s="546"/>
      <c r="BX6" s="546"/>
      <c r="BY6" s="546"/>
      <c r="BZ6" s="546"/>
      <c r="CA6" s="546"/>
      <c r="CB6" s="546"/>
      <c r="CC6" s="546"/>
      <c r="CD6" s="546"/>
      <c r="CE6" s="546"/>
      <c r="CF6" s="546"/>
      <c r="CG6" s="546"/>
      <c r="CH6" s="546"/>
      <c r="CI6" s="546"/>
      <c r="CJ6" s="546"/>
      <c r="CK6" s="546"/>
      <c r="CL6" s="546"/>
      <c r="CM6" s="546"/>
      <c r="CN6" s="546"/>
      <c r="CO6" s="546"/>
    </row>
    <row r="7" spans="1:93" s="63" customFormat="1" ht="15.75" x14ac:dyDescent="0.25">
      <c r="M7" s="585" t="s">
        <v>337</v>
      </c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6" t="s">
        <v>430</v>
      </c>
      <c r="AA7" s="586"/>
      <c r="AB7" s="586"/>
      <c r="AC7" s="586"/>
      <c r="AD7" s="545" t="s">
        <v>285</v>
      </c>
      <c r="AE7" s="545"/>
      <c r="AF7" s="545"/>
      <c r="AG7" s="545"/>
      <c r="AH7" s="545"/>
      <c r="AI7" s="545"/>
      <c r="AJ7" s="545"/>
      <c r="AK7" s="545"/>
      <c r="AL7" s="545"/>
      <c r="AM7" s="545"/>
      <c r="AN7" s="545"/>
      <c r="AO7" s="545"/>
      <c r="AP7" s="545"/>
      <c r="AQ7" s="545"/>
      <c r="AR7" s="545"/>
      <c r="AS7" s="545"/>
      <c r="AT7" s="545"/>
      <c r="AU7" s="545"/>
      <c r="AV7" s="545"/>
      <c r="AW7" s="545"/>
      <c r="AX7" s="545"/>
      <c r="AY7" s="545"/>
      <c r="AZ7" s="545"/>
      <c r="BA7" s="545"/>
      <c r="BB7" s="545"/>
      <c r="BC7" s="545"/>
      <c r="BD7" s="545"/>
      <c r="BE7" s="545"/>
      <c r="BF7" s="545"/>
      <c r="BG7" s="545"/>
      <c r="BH7" s="545"/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5"/>
      <c r="BV7" s="545"/>
      <c r="BW7" s="545"/>
      <c r="BX7" s="545"/>
      <c r="BY7" s="545"/>
      <c r="BZ7" s="545"/>
      <c r="CA7" s="545"/>
      <c r="CB7" s="545"/>
      <c r="CC7" s="545"/>
      <c r="CD7" s="545"/>
      <c r="CE7" s="545"/>
      <c r="CF7" s="545"/>
      <c r="CG7" s="139"/>
      <c r="CH7" s="139"/>
      <c r="CI7" s="139"/>
      <c r="CJ7" s="139"/>
      <c r="CK7" s="139"/>
      <c r="CL7" s="139"/>
      <c r="CM7" s="139"/>
      <c r="CN7" s="138"/>
      <c r="CO7" s="138"/>
    </row>
    <row r="8" spans="1:93" s="63" customFormat="1" ht="15.75" x14ac:dyDescent="0.25">
      <c r="A8" s="536" t="s">
        <v>287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</row>
    <row r="9" spans="1:93" s="63" customFormat="1" ht="15.75" customHeight="1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U9" s="138"/>
      <c r="V9" s="138"/>
      <c r="W9" s="138"/>
      <c r="X9" s="138"/>
      <c r="Y9" s="138"/>
      <c r="Z9" s="138"/>
      <c r="AA9" s="138"/>
      <c r="AB9" s="138"/>
      <c r="AC9" s="2"/>
      <c r="AD9" s="138"/>
      <c r="AE9" s="138"/>
      <c r="AF9" s="138"/>
      <c r="AG9" s="138"/>
      <c r="AH9" s="138"/>
      <c r="AI9" s="138"/>
      <c r="AJ9" s="138"/>
      <c r="AK9" s="138"/>
      <c r="AL9" s="137" t="s">
        <v>284</v>
      </c>
      <c r="AM9" s="542" t="s">
        <v>159</v>
      </c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</row>
    <row r="10" spans="1:93" s="63" customFormat="1" ht="11.25" customHeight="1" x14ac:dyDescent="0.2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46" t="s">
        <v>122</v>
      </c>
      <c r="AN10" s="546"/>
      <c r="AO10" s="546"/>
      <c r="AP10" s="546"/>
      <c r="AQ10" s="546"/>
      <c r="AR10" s="546"/>
      <c r="AS10" s="546"/>
      <c r="AT10" s="546"/>
      <c r="AU10" s="546"/>
      <c r="AV10" s="546"/>
      <c r="AW10" s="546"/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</row>
    <row r="11" spans="1:93" s="5" customFormat="1" ht="15" customHeight="1" x14ac:dyDescent="0.25">
      <c r="A11" s="5" t="s">
        <v>123</v>
      </c>
      <c r="C11" s="105" t="s">
        <v>138</v>
      </c>
      <c r="D11" s="105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</row>
    <row r="12" spans="1:93" ht="11.25" customHeight="1" x14ac:dyDescent="0.2">
      <c r="A12" s="21"/>
      <c r="B12" s="21"/>
      <c r="C12" s="65" t="s">
        <v>65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</row>
    <row r="13" spans="1:93" ht="15" x14ac:dyDescent="0.25">
      <c r="N13" s="5"/>
      <c r="BG13" s="587" t="s">
        <v>426</v>
      </c>
      <c r="BH13" s="587"/>
      <c r="BI13" s="587"/>
      <c r="BJ13" s="587"/>
      <c r="BK13" s="587"/>
      <c r="BL13" s="587"/>
      <c r="BM13" s="587"/>
      <c r="BN13" s="587"/>
      <c r="BO13" s="587"/>
      <c r="BP13" s="587"/>
      <c r="BQ13" s="587"/>
      <c r="BR13" s="587"/>
      <c r="BS13" s="587"/>
      <c r="BT13" s="587"/>
      <c r="BU13" s="587"/>
      <c r="BV13" s="587"/>
      <c r="BW13" s="587"/>
      <c r="BX13" s="587"/>
      <c r="BY13" s="587"/>
      <c r="BZ13" s="587"/>
      <c r="CA13" s="587"/>
      <c r="CB13" s="587"/>
      <c r="CC13" s="587"/>
      <c r="CD13" s="587"/>
      <c r="CE13" s="587"/>
      <c r="CF13" s="587"/>
      <c r="CG13" s="587"/>
      <c r="CH13" s="587"/>
      <c r="CI13" s="587"/>
      <c r="CJ13" s="587"/>
      <c r="CK13" s="587"/>
      <c r="CL13" s="587"/>
      <c r="CM13" s="587"/>
      <c r="CN13" s="587"/>
      <c r="CO13" s="587"/>
    </row>
    <row r="14" spans="1:93" s="106" customFormat="1" ht="14.25" customHeight="1" x14ac:dyDescent="0.2">
      <c r="A14" s="582" t="s">
        <v>283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582"/>
      <c r="BC14" s="582"/>
      <c r="BD14" s="582"/>
      <c r="BE14" s="582"/>
      <c r="BF14" s="582"/>
      <c r="BG14" s="582" t="s">
        <v>331</v>
      </c>
      <c r="BH14" s="582"/>
      <c r="BI14" s="582"/>
      <c r="BJ14" s="582"/>
      <c r="BK14" s="582"/>
      <c r="BL14" s="582"/>
      <c r="BM14" s="582"/>
      <c r="BN14" s="582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2"/>
      <c r="CM14" s="582"/>
      <c r="CN14" s="582"/>
      <c r="CO14" s="582"/>
    </row>
    <row r="15" spans="1:93" s="96" customFormat="1" ht="15" customHeight="1" x14ac:dyDescent="0.25">
      <c r="A15" s="104"/>
      <c r="B15" s="580" t="s">
        <v>114</v>
      </c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1"/>
      <c r="BG15" s="579">
        <v>0</v>
      </c>
      <c r="BH15" s="579"/>
      <c r="BI15" s="579"/>
      <c r="BJ15" s="579"/>
      <c r="BK15" s="579"/>
      <c r="BL15" s="579"/>
      <c r="BM15" s="579"/>
      <c r="BN15" s="579"/>
      <c r="BO15" s="579"/>
      <c r="BP15" s="579"/>
      <c r="BQ15" s="579"/>
      <c r="BR15" s="579"/>
      <c r="BS15" s="579"/>
      <c r="BT15" s="579"/>
      <c r="BU15" s="579"/>
      <c r="BV15" s="579"/>
      <c r="BW15" s="579"/>
      <c r="BX15" s="579"/>
      <c r="BY15" s="579"/>
      <c r="BZ15" s="579"/>
      <c r="CA15" s="579"/>
      <c r="CB15" s="579"/>
      <c r="CC15" s="579"/>
      <c r="CD15" s="579"/>
      <c r="CE15" s="579"/>
      <c r="CF15" s="579"/>
      <c r="CG15" s="579"/>
      <c r="CH15" s="579"/>
      <c r="CI15" s="579"/>
      <c r="CJ15" s="579"/>
      <c r="CK15" s="579"/>
      <c r="CL15" s="579"/>
      <c r="CM15" s="579"/>
      <c r="CN15" s="579"/>
      <c r="CO15" s="579"/>
    </row>
    <row r="16" spans="1:93" s="96" customFormat="1" ht="15" customHeight="1" x14ac:dyDescent="0.25">
      <c r="A16" s="104"/>
      <c r="B16" s="580" t="s">
        <v>113</v>
      </c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581"/>
      <c r="BG16" s="579">
        <v>0</v>
      </c>
      <c r="BH16" s="579"/>
      <c r="BI16" s="579"/>
      <c r="BJ16" s="579"/>
      <c r="BK16" s="579"/>
      <c r="BL16" s="579"/>
      <c r="BM16" s="579"/>
      <c r="BN16" s="579"/>
      <c r="BO16" s="579"/>
      <c r="BP16" s="579"/>
      <c r="BQ16" s="579"/>
      <c r="BR16" s="579"/>
      <c r="BS16" s="579"/>
      <c r="BT16" s="579"/>
      <c r="BU16" s="579"/>
      <c r="BV16" s="579"/>
      <c r="BW16" s="579"/>
      <c r="BX16" s="579"/>
      <c r="BY16" s="579"/>
      <c r="BZ16" s="579"/>
      <c r="CA16" s="579"/>
      <c r="CB16" s="579"/>
      <c r="CC16" s="579"/>
      <c r="CD16" s="579"/>
      <c r="CE16" s="579"/>
      <c r="CF16" s="579"/>
      <c r="CG16" s="579"/>
      <c r="CH16" s="579"/>
      <c r="CI16" s="579"/>
      <c r="CJ16" s="579"/>
      <c r="CK16" s="579"/>
      <c r="CL16" s="579"/>
      <c r="CM16" s="579"/>
      <c r="CN16" s="579"/>
      <c r="CO16" s="579"/>
    </row>
    <row r="17" spans="1:93" s="96" customFormat="1" ht="15" customHeight="1" x14ac:dyDescent="0.25">
      <c r="A17" s="104"/>
      <c r="B17" s="580" t="s">
        <v>112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E17" s="580"/>
      <c r="BF17" s="581"/>
      <c r="BG17" s="579">
        <v>0</v>
      </c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79"/>
      <c r="BT17" s="579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79"/>
    </row>
    <row r="18" spans="1:93" s="96" customFormat="1" ht="15" customHeight="1" x14ac:dyDescent="0.25">
      <c r="A18" s="104"/>
      <c r="B18" s="580" t="s">
        <v>111</v>
      </c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1"/>
      <c r="BG18" s="579">
        <v>0</v>
      </c>
      <c r="BH18" s="579"/>
      <c r="BI18" s="579"/>
      <c r="BJ18" s="579"/>
      <c r="BK18" s="579"/>
      <c r="BL18" s="579"/>
      <c r="BM18" s="579"/>
      <c r="BN18" s="579"/>
      <c r="BO18" s="579"/>
      <c r="BP18" s="579"/>
      <c r="BQ18" s="579"/>
      <c r="BR18" s="579"/>
      <c r="BS18" s="579"/>
      <c r="BT18" s="579"/>
      <c r="BU18" s="579"/>
      <c r="BV18" s="579"/>
      <c r="BW18" s="579"/>
      <c r="BX18" s="579"/>
      <c r="BY18" s="579"/>
      <c r="BZ18" s="579"/>
      <c r="CA18" s="579"/>
      <c r="CB18" s="579"/>
      <c r="CC18" s="579"/>
      <c r="CD18" s="579"/>
      <c r="CE18" s="579"/>
      <c r="CF18" s="579"/>
      <c r="CG18" s="579"/>
      <c r="CH18" s="579"/>
      <c r="CI18" s="579"/>
      <c r="CJ18" s="579"/>
      <c r="CK18" s="579"/>
      <c r="CL18" s="579"/>
      <c r="CM18" s="579"/>
      <c r="CN18" s="579"/>
      <c r="CO18" s="579"/>
    </row>
    <row r="19" spans="1:93" s="96" customFormat="1" ht="15" customHeight="1" x14ac:dyDescent="0.25">
      <c r="A19" s="104"/>
      <c r="B19" s="580" t="s">
        <v>110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0"/>
      <c r="BF19" s="581"/>
      <c r="BG19" s="579">
        <v>0</v>
      </c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79"/>
      <c r="BY19" s="579"/>
      <c r="BZ19" s="579"/>
      <c r="CA19" s="579"/>
      <c r="CB19" s="579"/>
      <c r="CC19" s="579"/>
      <c r="CD19" s="579"/>
      <c r="CE19" s="579"/>
      <c r="CF19" s="579"/>
      <c r="CG19" s="579"/>
      <c r="CH19" s="579"/>
      <c r="CI19" s="579"/>
      <c r="CJ19" s="579"/>
      <c r="CK19" s="579"/>
      <c r="CL19" s="579"/>
      <c r="CM19" s="579"/>
      <c r="CN19" s="579"/>
      <c r="CO19" s="579"/>
    </row>
    <row r="20" spans="1:93" s="96" customFormat="1" ht="15" customHeight="1" x14ac:dyDescent="0.25">
      <c r="A20" s="104"/>
      <c r="B20" s="580" t="s">
        <v>109</v>
      </c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0"/>
      <c r="BB20" s="580"/>
      <c r="BC20" s="580"/>
      <c r="BD20" s="580"/>
      <c r="BE20" s="580"/>
      <c r="BF20" s="581"/>
      <c r="BG20" s="579">
        <v>0</v>
      </c>
      <c r="BH20" s="579"/>
      <c r="BI20" s="579"/>
      <c r="BJ20" s="579"/>
      <c r="BK20" s="579"/>
      <c r="BL20" s="579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79"/>
      <c r="BY20" s="579"/>
      <c r="BZ20" s="579"/>
      <c r="CA20" s="579"/>
      <c r="CB20" s="579"/>
      <c r="CC20" s="579"/>
      <c r="CD20" s="579"/>
      <c r="CE20" s="579"/>
      <c r="CF20" s="579"/>
      <c r="CG20" s="579"/>
      <c r="CH20" s="579"/>
      <c r="CI20" s="579"/>
      <c r="CJ20" s="579"/>
      <c r="CK20" s="579"/>
      <c r="CL20" s="579"/>
      <c r="CM20" s="579"/>
      <c r="CN20" s="579"/>
      <c r="CO20" s="579"/>
    </row>
    <row r="21" spans="1:93" s="96" customFormat="1" ht="15" customHeight="1" x14ac:dyDescent="0.25">
      <c r="A21" s="104"/>
      <c r="B21" s="580" t="s">
        <v>108</v>
      </c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0"/>
      <c r="AW21" s="580"/>
      <c r="AX21" s="580"/>
      <c r="AY21" s="580"/>
      <c r="AZ21" s="580"/>
      <c r="BA21" s="580"/>
      <c r="BB21" s="580"/>
      <c r="BC21" s="580"/>
      <c r="BD21" s="580"/>
      <c r="BE21" s="580"/>
      <c r="BF21" s="581"/>
      <c r="BG21" s="579">
        <v>0</v>
      </c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79"/>
      <c r="BY21" s="579"/>
      <c r="BZ21" s="579"/>
      <c r="CA21" s="579"/>
      <c r="CB21" s="579"/>
      <c r="CC21" s="579"/>
      <c r="CD21" s="579"/>
      <c r="CE21" s="579"/>
      <c r="CF21" s="579"/>
      <c r="CG21" s="579"/>
      <c r="CH21" s="579"/>
      <c r="CI21" s="579"/>
      <c r="CJ21" s="579"/>
      <c r="CK21" s="579"/>
      <c r="CL21" s="579"/>
      <c r="CM21" s="579"/>
      <c r="CN21" s="579"/>
      <c r="CO21" s="579"/>
    </row>
    <row r="22" spans="1:93" s="96" customFormat="1" ht="15" customHeight="1" x14ac:dyDescent="0.25">
      <c r="A22" s="104"/>
      <c r="B22" s="580" t="s">
        <v>107</v>
      </c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  <c r="BB22" s="580"/>
      <c r="BC22" s="580"/>
      <c r="BD22" s="580"/>
      <c r="BE22" s="580"/>
      <c r="BF22" s="581"/>
      <c r="BG22" s="579">
        <v>0</v>
      </c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579"/>
      <c r="BZ22" s="579"/>
      <c r="CA22" s="579"/>
      <c r="CB22" s="579"/>
      <c r="CC22" s="579"/>
      <c r="CD22" s="579"/>
      <c r="CE22" s="579"/>
      <c r="CF22" s="579"/>
      <c r="CG22" s="579"/>
      <c r="CH22" s="579"/>
      <c r="CI22" s="579"/>
      <c r="CJ22" s="579"/>
      <c r="CK22" s="579"/>
      <c r="CL22" s="579"/>
      <c r="CM22" s="579"/>
      <c r="CN22" s="579"/>
      <c r="CO22" s="579"/>
    </row>
    <row r="23" spans="1:93" s="96" customFormat="1" ht="15" customHeight="1" x14ac:dyDescent="0.25">
      <c r="A23" s="104"/>
      <c r="B23" s="580" t="s">
        <v>106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0"/>
      <c r="AU23" s="580"/>
      <c r="AV23" s="580"/>
      <c r="AW23" s="580"/>
      <c r="AX23" s="580"/>
      <c r="AY23" s="580"/>
      <c r="AZ23" s="580"/>
      <c r="BA23" s="580"/>
      <c r="BB23" s="580"/>
      <c r="BC23" s="580"/>
      <c r="BD23" s="580"/>
      <c r="BE23" s="580"/>
      <c r="BF23" s="581"/>
      <c r="BG23" s="579">
        <v>0</v>
      </c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79"/>
      <c r="BX23" s="579"/>
      <c r="BY23" s="579"/>
      <c r="BZ23" s="579"/>
      <c r="CA23" s="579"/>
      <c r="CB23" s="579"/>
      <c r="CC23" s="579"/>
      <c r="CD23" s="579"/>
      <c r="CE23" s="579"/>
      <c r="CF23" s="579"/>
      <c r="CG23" s="579"/>
      <c r="CH23" s="579"/>
      <c r="CI23" s="579"/>
      <c r="CJ23" s="579"/>
      <c r="CK23" s="579"/>
      <c r="CL23" s="579"/>
      <c r="CM23" s="579"/>
      <c r="CN23" s="579"/>
      <c r="CO23" s="579"/>
    </row>
    <row r="24" spans="1:93" s="96" customFormat="1" ht="15" customHeight="1" x14ac:dyDescent="0.25">
      <c r="A24" s="104"/>
      <c r="B24" s="580" t="s">
        <v>105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0"/>
      <c r="AZ24" s="580"/>
      <c r="BA24" s="580"/>
      <c r="BB24" s="580"/>
      <c r="BC24" s="580"/>
      <c r="BD24" s="580"/>
      <c r="BE24" s="580"/>
      <c r="BF24" s="581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</row>
    <row r="25" spans="1:93" s="96" customFormat="1" ht="15" customHeight="1" x14ac:dyDescent="0.25">
      <c r="A25" s="104"/>
      <c r="B25" s="580" t="s">
        <v>88</v>
      </c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580"/>
      <c r="AL25" s="580"/>
      <c r="AM25" s="580"/>
      <c r="AN25" s="580"/>
      <c r="AO25" s="580"/>
      <c r="AP25" s="580"/>
      <c r="AQ25" s="580"/>
      <c r="AR25" s="580"/>
      <c r="AS25" s="580"/>
      <c r="AT25" s="580"/>
      <c r="AU25" s="580"/>
      <c r="AV25" s="580"/>
      <c r="AW25" s="580"/>
      <c r="AX25" s="580"/>
      <c r="AY25" s="580"/>
      <c r="AZ25" s="580"/>
      <c r="BA25" s="580"/>
      <c r="BB25" s="580"/>
      <c r="BC25" s="580"/>
      <c r="BD25" s="580"/>
      <c r="BE25" s="580"/>
      <c r="BF25" s="581"/>
      <c r="BG25" s="588">
        <f>BG24+BG15</f>
        <v>0</v>
      </c>
      <c r="BH25" s="588"/>
      <c r="BI25" s="588"/>
      <c r="BJ25" s="588"/>
      <c r="BK25" s="588"/>
      <c r="BL25" s="588"/>
      <c r="BM25" s="588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8"/>
      <c r="CK25" s="588"/>
      <c r="CL25" s="588"/>
      <c r="CM25" s="588"/>
      <c r="CN25" s="588"/>
      <c r="CO25" s="588"/>
    </row>
    <row r="27" spans="1:93" ht="15" x14ac:dyDescent="0.25">
      <c r="A27" s="1"/>
      <c r="B27" s="1"/>
      <c r="C27" s="5"/>
      <c r="D27" s="5"/>
      <c r="E27" s="5"/>
      <c r="F27" s="5"/>
      <c r="G27" s="5"/>
      <c r="H27" s="5"/>
      <c r="I27" s="5"/>
      <c r="J27" s="5"/>
    </row>
    <row r="28" spans="1:93" x14ac:dyDescent="0.2">
      <c r="A28" s="3"/>
      <c r="B28" s="3"/>
    </row>
  </sheetData>
  <mergeCells count="33">
    <mergeCell ref="B25:BF25"/>
    <mergeCell ref="BG25:CO25"/>
    <mergeCell ref="B22:BF22"/>
    <mergeCell ref="BG22:CO22"/>
    <mergeCell ref="B23:BF23"/>
    <mergeCell ref="BG23:CO23"/>
    <mergeCell ref="B24:BF24"/>
    <mergeCell ref="BG24:CO24"/>
    <mergeCell ref="B19:BF19"/>
    <mergeCell ref="BG19:CO19"/>
    <mergeCell ref="B20:BF20"/>
    <mergeCell ref="BG20:CO20"/>
    <mergeCell ref="B21:BF21"/>
    <mergeCell ref="BG21:CO21"/>
    <mergeCell ref="B16:BF16"/>
    <mergeCell ref="BG16:CO16"/>
    <mergeCell ref="B17:BF17"/>
    <mergeCell ref="BG17:CO17"/>
    <mergeCell ref="B18:BF18"/>
    <mergeCell ref="BG18:CO18"/>
    <mergeCell ref="AM9:BZ9"/>
    <mergeCell ref="AM10:BZ10"/>
    <mergeCell ref="A14:BF14"/>
    <mergeCell ref="BG14:CO14"/>
    <mergeCell ref="B15:BF15"/>
    <mergeCell ref="BG15:CO15"/>
    <mergeCell ref="BG13:CO13"/>
    <mergeCell ref="A8:CO8"/>
    <mergeCell ref="A5:AW5"/>
    <mergeCell ref="AX6:CO6"/>
    <mergeCell ref="M7:Y7"/>
    <mergeCell ref="Z7:AC7"/>
    <mergeCell ref="AD7:CF7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topLeftCell="A10" zoomScaleNormal="100" zoomScaleSheetLayoutView="100" workbookViewId="0"/>
  </sheetViews>
  <sheetFormatPr defaultColWidth="0.85546875" defaultRowHeight="15" x14ac:dyDescent="0.25"/>
  <cols>
    <col min="1" max="16384" width="0.85546875" style="1"/>
  </cols>
  <sheetData>
    <row r="1" spans="1:10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28" t="s">
        <v>328</v>
      </c>
    </row>
    <row r="2" spans="1:105" s="3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A2" s="36" t="s">
        <v>601</v>
      </c>
    </row>
    <row r="3" spans="1:105" s="3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DA3" s="12" t="s">
        <v>64</v>
      </c>
    </row>
    <row r="4" spans="1:105" s="3" customFormat="1" ht="12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DA4" s="12"/>
    </row>
    <row r="5" spans="1:105" s="4" customFormat="1" ht="15.75" x14ac:dyDescent="0.25">
      <c r="A5" s="536" t="s">
        <v>318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536"/>
      <c r="CZ5" s="536"/>
      <c r="DA5" s="536"/>
    </row>
    <row r="6" spans="1:105" s="4" customFormat="1" ht="15.75" x14ac:dyDescent="0.25">
      <c r="A6" s="545" t="s">
        <v>319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5"/>
      <c r="AW6" s="589" t="s">
        <v>100</v>
      </c>
      <c r="AX6" s="589"/>
      <c r="AY6" s="589"/>
      <c r="AZ6" s="589"/>
      <c r="BA6" s="589"/>
      <c r="BB6" s="589"/>
      <c r="BC6" s="589"/>
      <c r="BD6" s="589"/>
      <c r="BE6" s="589"/>
      <c r="BF6" s="589"/>
      <c r="BG6" s="589"/>
      <c r="BH6" s="589"/>
      <c r="BI6" s="589"/>
      <c r="BJ6" s="589"/>
      <c r="BK6" s="589"/>
      <c r="BL6" s="589"/>
      <c r="BM6" s="589"/>
      <c r="BN6" s="589"/>
      <c r="BO6" s="589"/>
      <c r="BP6" s="589"/>
      <c r="BQ6" s="589"/>
      <c r="BR6" s="589"/>
      <c r="BS6" s="589"/>
      <c r="BT6" s="589"/>
      <c r="BU6" s="589"/>
      <c r="BV6" s="589"/>
      <c r="BW6" s="589"/>
      <c r="BX6" s="589"/>
      <c r="BY6" s="589"/>
      <c r="BZ6" s="589"/>
      <c r="CA6" s="589"/>
      <c r="CB6" s="589"/>
      <c r="CC6" s="589"/>
      <c r="CD6" s="589"/>
      <c r="CE6" s="589"/>
      <c r="CF6" s="589"/>
      <c r="CG6" s="589"/>
      <c r="CH6" s="589"/>
      <c r="CI6" s="589"/>
      <c r="CJ6" s="589"/>
      <c r="CK6" s="589"/>
      <c r="CL6" s="589"/>
      <c r="CM6" s="589"/>
      <c r="CN6" s="589"/>
      <c r="CO6" s="589"/>
      <c r="CP6" s="589"/>
      <c r="CQ6" s="589"/>
      <c r="CR6" s="589"/>
      <c r="CS6" s="589"/>
      <c r="CT6" s="589"/>
      <c r="CU6" s="589"/>
      <c r="CV6" s="589"/>
      <c r="CW6" s="589"/>
      <c r="CX6" s="589"/>
      <c r="CY6" s="589"/>
      <c r="CZ6" s="589"/>
      <c r="DA6" s="589"/>
    </row>
    <row r="7" spans="1:105" s="100" customFormat="1" ht="11.25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546" t="s">
        <v>11</v>
      </c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6"/>
      <c r="BY7" s="546"/>
      <c r="BZ7" s="546"/>
      <c r="CA7" s="546"/>
      <c r="CB7" s="546"/>
      <c r="CC7" s="546"/>
      <c r="CD7" s="546"/>
      <c r="CE7" s="546"/>
      <c r="CF7" s="546"/>
      <c r="CG7" s="546"/>
      <c r="CH7" s="546"/>
      <c r="CI7" s="546"/>
      <c r="CJ7" s="546"/>
      <c r="CK7" s="546"/>
      <c r="CL7" s="546"/>
      <c r="CM7" s="546"/>
      <c r="CN7" s="546"/>
      <c r="CO7" s="546"/>
      <c r="CP7" s="546"/>
      <c r="CQ7" s="546"/>
      <c r="CR7" s="546"/>
      <c r="CS7" s="546"/>
      <c r="CT7" s="546"/>
      <c r="CU7" s="546"/>
      <c r="CV7" s="546"/>
      <c r="CW7" s="546"/>
      <c r="CX7" s="546"/>
      <c r="CY7" s="546"/>
      <c r="CZ7" s="546"/>
      <c r="DA7" s="546"/>
    </row>
    <row r="8" spans="1:105" s="100" customFormat="1" ht="11.25" customHeight="1" x14ac:dyDescent="0.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</row>
    <row r="9" spans="1:105" s="94" customFormat="1" ht="15" customHeight="1" x14ac:dyDescent="0.25">
      <c r="Q9" s="592" t="s">
        <v>332</v>
      </c>
      <c r="R9" s="592"/>
      <c r="S9" s="592"/>
      <c r="T9" s="592"/>
      <c r="U9" s="592"/>
      <c r="V9" s="592"/>
      <c r="W9" s="592"/>
      <c r="X9" s="593" t="s">
        <v>430</v>
      </c>
      <c r="Y9" s="593"/>
      <c r="Z9" s="593"/>
      <c r="AA9" s="593"/>
      <c r="AB9" s="80" t="s">
        <v>285</v>
      </c>
      <c r="AC9" s="46"/>
      <c r="AD9" s="46"/>
      <c r="AE9" s="46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</row>
    <row r="10" spans="1:105" s="94" customFormat="1" ht="15.75" x14ac:dyDescent="0.25">
      <c r="A10" s="594" t="s">
        <v>320</v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594"/>
      <c r="BJ10" s="594"/>
      <c r="BK10" s="594"/>
      <c r="BL10" s="594"/>
      <c r="BM10" s="594"/>
      <c r="BN10" s="594"/>
      <c r="BO10" s="594"/>
      <c r="BP10" s="594"/>
      <c r="BQ10" s="594"/>
      <c r="BR10" s="594"/>
      <c r="BS10" s="594"/>
      <c r="BT10" s="594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4"/>
      <c r="CF10" s="594"/>
      <c r="CG10" s="594"/>
      <c r="CH10" s="594"/>
      <c r="CI10" s="594"/>
      <c r="CJ10" s="594"/>
      <c r="CK10" s="594"/>
      <c r="CL10" s="594"/>
      <c r="CM10" s="594"/>
      <c r="CN10" s="594"/>
      <c r="CO10" s="594"/>
      <c r="CP10" s="594"/>
      <c r="CQ10" s="594"/>
      <c r="CR10" s="594"/>
      <c r="CS10" s="594"/>
      <c r="CT10" s="594"/>
      <c r="CU10" s="594"/>
      <c r="CV10" s="594"/>
      <c r="CW10" s="594"/>
      <c r="CX10" s="594"/>
      <c r="CY10" s="594"/>
      <c r="CZ10" s="594"/>
      <c r="DA10" s="594"/>
    </row>
    <row r="11" spans="1:105" s="101" customFormat="1" ht="15.75" x14ac:dyDescent="0.25">
      <c r="Y11" s="589" t="s">
        <v>327</v>
      </c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  <c r="BG11" s="589"/>
      <c r="BH11" s="589"/>
      <c r="BI11" s="589"/>
      <c r="BJ11" s="589"/>
      <c r="BK11" s="589"/>
      <c r="BL11" s="589"/>
      <c r="BM11" s="589"/>
      <c r="BN11" s="589"/>
      <c r="BO11" s="589"/>
      <c r="BP11" s="589"/>
      <c r="BQ11" s="589"/>
      <c r="BR11" s="589"/>
      <c r="BS11" s="589"/>
      <c r="BT11" s="589"/>
      <c r="BU11" s="589"/>
      <c r="BV11" s="589"/>
      <c r="BW11" s="589"/>
      <c r="BX11" s="589"/>
      <c r="BY11" s="589"/>
      <c r="BZ11" s="589"/>
      <c r="CA11" s="589"/>
      <c r="CB11" s="589"/>
      <c r="CC11" s="589"/>
    </row>
    <row r="12" spans="1:105" s="102" customFormat="1" ht="11.25" x14ac:dyDescent="0.2">
      <c r="Y12" s="546" t="s">
        <v>122</v>
      </c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6"/>
      <c r="AV12" s="546"/>
      <c r="AW12" s="546"/>
      <c r="AX12" s="546"/>
      <c r="AY12" s="546"/>
      <c r="AZ12" s="546"/>
      <c r="BA12" s="546"/>
      <c r="BB12" s="546"/>
      <c r="BC12" s="546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6"/>
    </row>
    <row r="13" spans="1:105" x14ac:dyDescent="0.25">
      <c r="A13" s="1" t="s">
        <v>123</v>
      </c>
      <c r="C13" s="590" t="s">
        <v>138</v>
      </c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0"/>
      <c r="AJ13" s="590"/>
      <c r="AK13" s="590"/>
      <c r="AL13" s="590"/>
      <c r="AM13" s="590"/>
      <c r="AN13" s="590"/>
      <c r="AO13" s="590"/>
      <c r="AP13" s="590"/>
      <c r="AQ13" s="590"/>
      <c r="AR13" s="590"/>
      <c r="AS13" s="590"/>
      <c r="AT13" s="590"/>
      <c r="AU13" s="590"/>
      <c r="AV13" s="590"/>
      <c r="AW13" s="590"/>
      <c r="AX13" s="590"/>
      <c r="AY13" s="590"/>
      <c r="AZ13" s="590"/>
      <c r="BA13" s="590"/>
      <c r="BB13" s="590"/>
      <c r="BC13" s="590"/>
      <c r="BD13" s="590"/>
      <c r="BE13" s="590"/>
      <c r="BF13" s="590"/>
      <c r="BG13" s="590"/>
    </row>
    <row r="14" spans="1:105" s="84" customFormat="1" ht="11.25" x14ac:dyDescent="0.2">
      <c r="C14" s="546" t="s">
        <v>65</v>
      </c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6"/>
      <c r="AU14" s="546"/>
      <c r="AV14" s="546"/>
      <c r="AW14" s="546"/>
      <c r="AX14" s="546"/>
      <c r="AY14" s="546"/>
      <c r="AZ14" s="546"/>
      <c r="BA14" s="546"/>
      <c r="BB14" s="546"/>
      <c r="BC14" s="546"/>
      <c r="BD14" s="546"/>
      <c r="BE14" s="546"/>
      <c r="BF14" s="546"/>
      <c r="BG14" s="546"/>
    </row>
    <row r="16" spans="1:105" s="100" customFormat="1" ht="74.25" customHeight="1" x14ac:dyDescent="0.2">
      <c r="A16" s="591" t="s">
        <v>163</v>
      </c>
      <c r="B16" s="591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 t="s">
        <v>390</v>
      </c>
      <c r="AK16" s="591"/>
      <c r="AL16" s="591"/>
      <c r="AM16" s="591"/>
      <c r="AN16" s="591"/>
      <c r="AO16" s="591"/>
      <c r="AP16" s="591"/>
      <c r="AQ16" s="591"/>
      <c r="AR16" s="591"/>
      <c r="AS16" s="591"/>
      <c r="AT16" s="591"/>
      <c r="AU16" s="591"/>
      <c r="AV16" s="591"/>
      <c r="AW16" s="591"/>
      <c r="AX16" s="591"/>
      <c r="AY16" s="591"/>
      <c r="AZ16" s="591"/>
      <c r="BA16" s="591" t="s">
        <v>607</v>
      </c>
      <c r="BB16" s="591"/>
      <c r="BC16" s="591"/>
      <c r="BD16" s="591"/>
      <c r="BE16" s="591"/>
      <c r="BF16" s="591"/>
      <c r="BG16" s="591"/>
      <c r="BH16" s="591"/>
      <c r="BI16" s="591"/>
      <c r="BJ16" s="591"/>
      <c r="BK16" s="591"/>
      <c r="BL16" s="591"/>
      <c r="BM16" s="591"/>
      <c r="BN16" s="591"/>
      <c r="BO16" s="591"/>
      <c r="BP16" s="591"/>
      <c r="BQ16" s="591"/>
      <c r="BR16" s="591" t="s">
        <v>321</v>
      </c>
      <c r="BS16" s="591"/>
      <c r="BT16" s="591"/>
      <c r="BU16" s="591"/>
      <c r="BV16" s="591"/>
      <c r="BW16" s="591"/>
      <c r="BX16" s="591"/>
      <c r="BY16" s="591"/>
      <c r="BZ16" s="591"/>
      <c r="CA16" s="591"/>
      <c r="CB16" s="591"/>
      <c r="CC16" s="591"/>
      <c r="CD16" s="591"/>
      <c r="CE16" s="591"/>
      <c r="CF16" s="591"/>
      <c r="CG16" s="591"/>
      <c r="CH16" s="591"/>
      <c r="CI16" s="591" t="s">
        <v>322</v>
      </c>
      <c r="CJ16" s="591"/>
      <c r="CK16" s="591"/>
      <c r="CL16" s="591"/>
      <c r="CM16" s="591"/>
      <c r="CN16" s="591"/>
      <c r="CO16" s="591"/>
      <c r="CP16" s="591"/>
      <c r="CQ16" s="591"/>
      <c r="CR16" s="591"/>
      <c r="CS16" s="591"/>
      <c r="CT16" s="591"/>
      <c r="CU16" s="591"/>
      <c r="CV16" s="591"/>
      <c r="CW16" s="591"/>
      <c r="CX16" s="591"/>
      <c r="CY16" s="591"/>
      <c r="CZ16" s="591"/>
      <c r="DA16" s="591"/>
    </row>
    <row r="17" spans="1:105" s="95" customFormat="1" ht="12" x14ac:dyDescent="0.2">
      <c r="A17" s="595">
        <v>1</v>
      </c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7"/>
      <c r="AJ17" s="598">
        <v>2</v>
      </c>
      <c r="AK17" s="598"/>
      <c r="AL17" s="598"/>
      <c r="AM17" s="598"/>
      <c r="AN17" s="598"/>
      <c r="AO17" s="598"/>
      <c r="AP17" s="598"/>
      <c r="AQ17" s="598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>
        <v>3</v>
      </c>
      <c r="BB17" s="598"/>
      <c r="BC17" s="598"/>
      <c r="BD17" s="598"/>
      <c r="BE17" s="598"/>
      <c r="BF17" s="598"/>
      <c r="BG17" s="598"/>
      <c r="BH17" s="598"/>
      <c r="BI17" s="598"/>
      <c r="BJ17" s="598"/>
      <c r="BK17" s="598"/>
      <c r="BL17" s="598"/>
      <c r="BM17" s="598"/>
      <c r="BN17" s="598"/>
      <c r="BO17" s="598"/>
      <c r="BP17" s="598"/>
      <c r="BQ17" s="598"/>
      <c r="BR17" s="598">
        <v>4</v>
      </c>
      <c r="BS17" s="598"/>
      <c r="BT17" s="598"/>
      <c r="BU17" s="598"/>
      <c r="BV17" s="598"/>
      <c r="BW17" s="598"/>
      <c r="BX17" s="598"/>
      <c r="BY17" s="598"/>
      <c r="BZ17" s="598"/>
      <c r="CA17" s="598"/>
      <c r="CB17" s="598"/>
      <c r="CC17" s="598"/>
      <c r="CD17" s="598"/>
      <c r="CE17" s="598"/>
      <c r="CF17" s="598"/>
      <c r="CG17" s="598"/>
      <c r="CH17" s="598"/>
      <c r="CI17" s="598">
        <v>5</v>
      </c>
      <c r="CJ17" s="598"/>
      <c r="CK17" s="598"/>
      <c r="CL17" s="598"/>
      <c r="CM17" s="598"/>
      <c r="CN17" s="598"/>
      <c r="CO17" s="598"/>
      <c r="CP17" s="598"/>
      <c r="CQ17" s="598"/>
      <c r="CR17" s="598"/>
      <c r="CS17" s="598"/>
      <c r="CT17" s="598"/>
      <c r="CU17" s="598"/>
      <c r="CV17" s="598"/>
      <c r="CW17" s="598"/>
      <c r="CX17" s="598"/>
      <c r="CY17" s="598"/>
      <c r="CZ17" s="598"/>
      <c r="DA17" s="598"/>
    </row>
    <row r="18" spans="1:105" s="95" customFormat="1" ht="36.75" customHeight="1" x14ac:dyDescent="0.2">
      <c r="A18" s="103"/>
      <c r="B18" s="599" t="s">
        <v>323</v>
      </c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600"/>
      <c r="AJ18" s="601">
        <v>1</v>
      </c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>
        <v>1</v>
      </c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1"/>
      <c r="BM18" s="601"/>
      <c r="BN18" s="601"/>
      <c r="BO18" s="601"/>
      <c r="BP18" s="601"/>
      <c r="BQ18" s="601"/>
      <c r="BR18" s="602" t="s">
        <v>397</v>
      </c>
      <c r="BS18" s="603"/>
      <c r="BT18" s="603"/>
      <c r="BU18" s="603"/>
      <c r="BV18" s="603"/>
      <c r="BW18" s="603"/>
      <c r="BX18" s="603"/>
      <c r="BY18" s="603"/>
      <c r="BZ18" s="603"/>
      <c r="CA18" s="603"/>
      <c r="CB18" s="603"/>
      <c r="CC18" s="603"/>
      <c r="CD18" s="603"/>
      <c r="CE18" s="603"/>
      <c r="CF18" s="603"/>
      <c r="CG18" s="603"/>
      <c r="CH18" s="603"/>
      <c r="CI18" s="604"/>
      <c r="CJ18" s="604"/>
      <c r="CK18" s="604"/>
      <c r="CL18" s="604"/>
      <c r="CM18" s="604"/>
      <c r="CN18" s="604"/>
      <c r="CO18" s="604"/>
      <c r="CP18" s="604"/>
      <c r="CQ18" s="604"/>
      <c r="CR18" s="604"/>
      <c r="CS18" s="604"/>
      <c r="CT18" s="604"/>
      <c r="CU18" s="604"/>
      <c r="CV18" s="604"/>
      <c r="CW18" s="604"/>
      <c r="CX18" s="604"/>
      <c r="CY18" s="604"/>
      <c r="CZ18" s="604"/>
      <c r="DA18" s="604"/>
    </row>
    <row r="19" spans="1:105" s="95" customFormat="1" ht="36.75" customHeight="1" x14ac:dyDescent="0.2">
      <c r="A19" s="103"/>
      <c r="B19" s="599" t="s">
        <v>324</v>
      </c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600"/>
      <c r="AJ19" s="601">
        <v>1</v>
      </c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>
        <v>1</v>
      </c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2" t="s">
        <v>397</v>
      </c>
      <c r="BS19" s="603"/>
      <c r="BT19" s="603"/>
      <c r="BU19" s="603"/>
      <c r="BV19" s="603"/>
      <c r="BW19" s="603"/>
      <c r="BX19" s="603"/>
      <c r="BY19" s="603"/>
      <c r="BZ19" s="603"/>
      <c r="CA19" s="603"/>
      <c r="CB19" s="603"/>
      <c r="CC19" s="603"/>
      <c r="CD19" s="603"/>
      <c r="CE19" s="603"/>
      <c r="CF19" s="603"/>
      <c r="CG19" s="603"/>
      <c r="CH19" s="603"/>
      <c r="CI19" s="605"/>
      <c r="CJ19" s="605"/>
      <c r="CK19" s="605"/>
      <c r="CL19" s="605"/>
      <c r="CM19" s="605"/>
      <c r="CN19" s="605"/>
      <c r="CO19" s="605"/>
      <c r="CP19" s="605"/>
      <c r="CQ19" s="605"/>
      <c r="CR19" s="605"/>
      <c r="CS19" s="605"/>
      <c r="CT19" s="605"/>
      <c r="CU19" s="605"/>
      <c r="CV19" s="605"/>
      <c r="CW19" s="605"/>
      <c r="CX19" s="605"/>
      <c r="CY19" s="605"/>
      <c r="CZ19" s="605"/>
      <c r="DA19" s="605"/>
    </row>
    <row r="20" spans="1:105" s="95" customFormat="1" ht="31.5" customHeight="1" x14ac:dyDescent="0.2">
      <c r="A20" s="103"/>
      <c r="B20" s="599" t="s">
        <v>325</v>
      </c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  <c r="AJ20" s="601">
        <v>1</v>
      </c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>
        <v>1</v>
      </c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2" t="s">
        <v>397</v>
      </c>
      <c r="BS20" s="603"/>
      <c r="BT20" s="603"/>
      <c r="BU20" s="603"/>
      <c r="BV20" s="603"/>
      <c r="BW20" s="603"/>
      <c r="BX20" s="603"/>
      <c r="BY20" s="603"/>
      <c r="BZ20" s="603"/>
      <c r="CA20" s="603"/>
      <c r="CB20" s="603"/>
      <c r="CC20" s="603"/>
      <c r="CD20" s="603"/>
      <c r="CE20" s="603"/>
      <c r="CF20" s="603"/>
      <c r="CG20" s="603"/>
      <c r="CH20" s="603"/>
      <c r="CI20" s="606"/>
      <c r="CJ20" s="606"/>
      <c r="CK20" s="606"/>
      <c r="CL20" s="606"/>
      <c r="CM20" s="606"/>
      <c r="CN20" s="606"/>
      <c r="CO20" s="606"/>
      <c r="CP20" s="606"/>
      <c r="CQ20" s="606"/>
      <c r="CR20" s="606"/>
      <c r="CS20" s="606"/>
      <c r="CT20" s="606"/>
      <c r="CU20" s="606"/>
      <c r="CV20" s="606"/>
      <c r="CW20" s="606"/>
      <c r="CX20" s="606"/>
      <c r="CY20" s="606"/>
      <c r="CZ20" s="606"/>
      <c r="DA20" s="606"/>
    </row>
    <row r="21" spans="1:105" s="95" customFormat="1" ht="23.25" customHeight="1" x14ac:dyDescent="0.2">
      <c r="A21" s="103"/>
      <c r="B21" s="599" t="s">
        <v>326</v>
      </c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600"/>
      <c r="AJ21" s="607"/>
      <c r="AK21" s="608"/>
      <c r="AL21" s="608"/>
      <c r="AM21" s="608"/>
      <c r="AN21" s="608"/>
      <c r="AO21" s="608"/>
      <c r="AP21" s="608"/>
      <c r="AQ21" s="608"/>
      <c r="AR21" s="608"/>
      <c r="AS21" s="608"/>
      <c r="AT21" s="608"/>
      <c r="AU21" s="608"/>
      <c r="AV21" s="608"/>
      <c r="AW21" s="608"/>
      <c r="AX21" s="608"/>
      <c r="AY21" s="608"/>
      <c r="AZ21" s="608"/>
      <c r="BA21" s="608"/>
      <c r="BB21" s="608"/>
      <c r="BC21" s="608"/>
      <c r="BD21" s="608"/>
      <c r="BE21" s="608"/>
      <c r="BF21" s="608"/>
      <c r="BG21" s="608"/>
      <c r="BH21" s="608"/>
      <c r="BI21" s="608"/>
      <c r="BJ21" s="608"/>
      <c r="BK21" s="608"/>
      <c r="BL21" s="608"/>
      <c r="BM21" s="608"/>
      <c r="BN21" s="608"/>
      <c r="BO21" s="608"/>
      <c r="BP21" s="608"/>
      <c r="BQ21" s="608"/>
      <c r="BR21" s="609"/>
      <c r="BS21" s="609"/>
      <c r="BT21" s="609"/>
      <c r="BU21" s="609"/>
      <c r="BV21" s="609"/>
      <c r="BW21" s="609"/>
      <c r="BX21" s="609"/>
      <c r="BY21" s="609"/>
      <c r="BZ21" s="609"/>
      <c r="CA21" s="609"/>
      <c r="CB21" s="609"/>
      <c r="CC21" s="609"/>
      <c r="CD21" s="609"/>
      <c r="CE21" s="609"/>
      <c r="CF21" s="609"/>
      <c r="CG21" s="609"/>
      <c r="CH21" s="610"/>
      <c r="CI21" s="611" t="s">
        <v>329</v>
      </c>
      <c r="CJ21" s="611"/>
      <c r="CK21" s="611"/>
      <c r="CL21" s="611"/>
      <c r="CM21" s="611"/>
      <c r="CN21" s="611"/>
      <c r="CO21" s="611"/>
      <c r="CP21" s="611"/>
      <c r="CQ21" s="611"/>
      <c r="CR21" s="611"/>
      <c r="CS21" s="611"/>
      <c r="CT21" s="611"/>
      <c r="CU21" s="611"/>
      <c r="CV21" s="611"/>
      <c r="CW21" s="611"/>
      <c r="CX21" s="611"/>
      <c r="CY21" s="611"/>
      <c r="CZ21" s="611"/>
      <c r="DA21" s="611"/>
    </row>
    <row r="22" spans="1:105" s="95" customFormat="1" ht="23.25" customHeight="1" x14ac:dyDescent="0.2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</row>
  </sheetData>
  <mergeCells count="41">
    <mergeCell ref="B21:AI21"/>
    <mergeCell ref="AJ21:AZ21"/>
    <mergeCell ref="BA21:BQ21"/>
    <mergeCell ref="BR21:CH21"/>
    <mergeCell ref="CI21:DA21"/>
    <mergeCell ref="B20:AI20"/>
    <mergeCell ref="AJ20:AZ20"/>
    <mergeCell ref="BA20:BQ20"/>
    <mergeCell ref="BR20:CH20"/>
    <mergeCell ref="CI20:DA20"/>
    <mergeCell ref="B19:AI19"/>
    <mergeCell ref="AJ19:AZ19"/>
    <mergeCell ref="BA19:BQ19"/>
    <mergeCell ref="BR19:CH19"/>
    <mergeCell ref="CI19:DA19"/>
    <mergeCell ref="B18:AI18"/>
    <mergeCell ref="AJ18:AZ18"/>
    <mergeCell ref="BA18:BQ18"/>
    <mergeCell ref="BR18:CH18"/>
    <mergeCell ref="CI18:DA18"/>
    <mergeCell ref="A17:AI17"/>
    <mergeCell ref="AJ17:AZ17"/>
    <mergeCell ref="BA17:BQ17"/>
    <mergeCell ref="BR17:CH17"/>
    <mergeCell ref="CI17:DA17"/>
    <mergeCell ref="C14:BG14"/>
    <mergeCell ref="A16:AI16"/>
    <mergeCell ref="AJ16:AZ16"/>
    <mergeCell ref="Q9:W9"/>
    <mergeCell ref="X9:AA9"/>
    <mergeCell ref="A10:DA10"/>
    <mergeCell ref="Y11:CC11"/>
    <mergeCell ref="Y12:CC12"/>
    <mergeCell ref="BA16:BQ16"/>
    <mergeCell ref="BR16:CH16"/>
    <mergeCell ref="CI16:DA16"/>
    <mergeCell ref="A5:DA5"/>
    <mergeCell ref="A6:AV6"/>
    <mergeCell ref="AW6:DA6"/>
    <mergeCell ref="AW7:DA7"/>
    <mergeCell ref="C13:BG13"/>
  </mergeCells>
  <hyperlinks>
    <hyperlink ref="BR18" r:id="rId1"/>
    <hyperlink ref="BR19" r:id="rId2"/>
    <hyperlink ref="BR20" r:id="rId3"/>
  </hyperlinks>
  <pageMargins left="0.78740157480314965" right="0.51181102362204722" top="0.59055118110236227" bottom="0.39370078740157483" header="0.19685039370078741" footer="0.19685039370078741"/>
  <pageSetup paperSize="9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8"/>
  <sheetViews>
    <sheetView view="pageBreakPreview" topLeftCell="A296" zoomScale="71" zoomScaleNormal="80" zoomScaleSheetLayoutView="71" workbookViewId="0">
      <selection activeCell="D367" sqref="D367"/>
    </sheetView>
  </sheetViews>
  <sheetFormatPr defaultRowHeight="15.75" x14ac:dyDescent="0.25"/>
  <cols>
    <col min="1" max="1" width="5.42578125" style="46" customWidth="1"/>
    <col min="2" max="2" width="24.7109375" style="46" customWidth="1"/>
    <col min="3" max="3" width="26.28515625" style="46" customWidth="1"/>
    <col min="4" max="4" width="27.28515625" style="46" customWidth="1"/>
    <col min="5" max="5" width="19.5703125" style="46" customWidth="1"/>
    <col min="6" max="6" width="30.5703125" style="46" customWidth="1"/>
    <col min="7" max="7" width="29.5703125" style="46" customWidth="1"/>
    <col min="8" max="8" width="24.28515625" style="46" customWidth="1"/>
    <col min="9" max="9" width="4.85546875" customWidth="1"/>
    <col min="10" max="21" width="0" hidden="1" customWidth="1"/>
  </cols>
  <sheetData>
    <row r="1" spans="1:21" ht="3" customHeight="1" x14ac:dyDescent="0.25"/>
    <row r="2" spans="1:21" x14ac:dyDescent="0.25">
      <c r="H2" s="28" t="s">
        <v>120</v>
      </c>
    </row>
    <row r="3" spans="1:21" x14ac:dyDescent="0.25">
      <c r="H3" s="27" t="s">
        <v>92</v>
      </c>
    </row>
    <row r="4" spans="1:21" ht="12.75" customHeight="1" x14ac:dyDescent="0.25">
      <c r="H4" s="12" t="s">
        <v>148</v>
      </c>
    </row>
    <row r="6" spans="1:21" ht="18.75" x14ac:dyDescent="0.3">
      <c r="A6" s="615" t="s">
        <v>290</v>
      </c>
      <c r="B6" s="615"/>
      <c r="C6" s="615"/>
      <c r="D6" s="615"/>
      <c r="E6" s="615"/>
      <c r="F6" s="615"/>
      <c r="G6" s="615"/>
      <c r="H6" s="615"/>
    </row>
    <row r="7" spans="1:21" ht="20.25" x14ac:dyDescent="0.3">
      <c r="A7" s="77"/>
      <c r="B7" s="77"/>
      <c r="C7" s="82"/>
      <c r="D7" s="55" t="s">
        <v>291</v>
      </c>
      <c r="E7" s="83" t="s">
        <v>151</v>
      </c>
      <c r="F7" s="77"/>
      <c r="G7" s="77"/>
      <c r="H7" s="77"/>
    </row>
    <row r="8" spans="1:21" x14ac:dyDescent="0.25">
      <c r="A8" s="76"/>
      <c r="B8" s="76"/>
      <c r="C8"/>
      <c r="D8"/>
      <c r="E8" s="81" t="s">
        <v>11</v>
      </c>
      <c r="F8" s="76"/>
      <c r="G8" s="76"/>
      <c r="H8" s="76"/>
    </row>
    <row r="9" spans="1:21" ht="18.75" x14ac:dyDescent="0.3">
      <c r="A9" s="76"/>
      <c r="B9" s="76"/>
      <c r="C9"/>
      <c r="D9"/>
      <c r="E9" s="55" t="s">
        <v>152</v>
      </c>
      <c r="F9" s="76"/>
      <c r="G9" s="76"/>
      <c r="H9" s="76"/>
    </row>
    <row r="10" spans="1:21" ht="18.75" x14ac:dyDescent="0.3">
      <c r="A10" s="76"/>
      <c r="B10" s="76"/>
      <c r="C10"/>
      <c r="D10"/>
      <c r="E10" s="55"/>
      <c r="F10" s="76"/>
      <c r="G10" s="76"/>
      <c r="H10" s="76"/>
    </row>
    <row r="11" spans="1:21" ht="18.75" x14ac:dyDescent="0.3">
      <c r="A11" s="76"/>
      <c r="B11" s="76"/>
      <c r="C11"/>
      <c r="D11" s="78" t="s">
        <v>305</v>
      </c>
      <c r="E11" s="86" t="s">
        <v>304</v>
      </c>
      <c r="F11" s="98" t="s">
        <v>431</v>
      </c>
      <c r="G11" s="76"/>
      <c r="H11" s="76"/>
    </row>
    <row r="12" spans="1:21" x14ac:dyDescent="0.25">
      <c r="B12" s="79"/>
      <c r="D12" s="79"/>
      <c r="E12" s="79"/>
      <c r="F12" s="79"/>
      <c r="G12" s="79"/>
      <c r="I12" s="79"/>
      <c r="J12" s="79"/>
      <c r="K12" s="80"/>
      <c r="L12" s="80"/>
      <c r="M12" s="80"/>
    </row>
    <row r="13" spans="1:21" ht="20.25" x14ac:dyDescent="0.3">
      <c r="A13" s="616" t="s">
        <v>432</v>
      </c>
      <c r="B13" s="616"/>
      <c r="C13" s="616"/>
      <c r="D13" s="616"/>
      <c r="E13" s="616"/>
      <c r="F13" s="616"/>
      <c r="G13" s="616"/>
      <c r="H13" s="616"/>
    </row>
    <row r="14" spans="1:21" ht="55.5" customHeight="1" x14ac:dyDescent="0.2">
      <c r="A14" s="47" t="s">
        <v>142</v>
      </c>
      <c r="B14" s="47" t="s">
        <v>293</v>
      </c>
      <c r="C14" s="47" t="s">
        <v>294</v>
      </c>
      <c r="D14" s="47" t="s">
        <v>143</v>
      </c>
      <c r="E14" s="47" t="s">
        <v>299</v>
      </c>
      <c r="F14" s="47" t="s">
        <v>298</v>
      </c>
      <c r="G14" s="47" t="s">
        <v>346</v>
      </c>
      <c r="H14" s="47" t="s">
        <v>296</v>
      </c>
    </row>
    <row r="15" spans="1:21" ht="12.75" x14ac:dyDescent="0.2">
      <c r="A15" s="93"/>
      <c r="B15" s="93">
        <v>1</v>
      </c>
      <c r="C15" s="93">
        <v>2</v>
      </c>
      <c r="D15" s="93">
        <v>3</v>
      </c>
      <c r="E15" s="93">
        <v>4</v>
      </c>
      <c r="F15" s="93">
        <v>5</v>
      </c>
      <c r="G15" s="93">
        <v>6</v>
      </c>
      <c r="H15" s="93">
        <v>7</v>
      </c>
    </row>
    <row r="16" spans="1:21" ht="22.5" customHeight="1" x14ac:dyDescent="0.2">
      <c r="A16" s="49">
        <v>1</v>
      </c>
      <c r="B16" s="612" t="s">
        <v>101</v>
      </c>
      <c r="C16" s="50" t="s">
        <v>144</v>
      </c>
      <c r="D16" s="50" t="s">
        <v>144</v>
      </c>
      <c r="E16" s="50" t="s">
        <v>295</v>
      </c>
      <c r="F16" s="51">
        <v>0.7</v>
      </c>
      <c r="G16" s="51"/>
      <c r="H16" s="51"/>
      <c r="J16" s="166">
        <v>0.95</v>
      </c>
      <c r="K16" s="166">
        <v>0.8</v>
      </c>
      <c r="L16" s="168">
        <v>0.8</v>
      </c>
      <c r="M16" s="169">
        <v>0.45</v>
      </c>
      <c r="N16" s="170">
        <v>0.25</v>
      </c>
      <c r="O16" s="171">
        <v>0.2</v>
      </c>
      <c r="P16" s="172">
        <v>0.3</v>
      </c>
      <c r="Q16" s="173">
        <v>0.35</v>
      </c>
      <c r="R16" s="174">
        <v>0.4</v>
      </c>
      <c r="S16" s="175">
        <v>0.7</v>
      </c>
      <c r="T16" s="176">
        <v>0.9</v>
      </c>
      <c r="U16" s="177">
        <v>1</v>
      </c>
    </row>
    <row r="17" spans="1:21" ht="22.5" customHeight="1" x14ac:dyDescent="0.2">
      <c r="A17" s="49">
        <v>2</v>
      </c>
      <c r="B17" s="613"/>
      <c r="C17" s="50" t="s">
        <v>145</v>
      </c>
      <c r="D17" s="50" t="s">
        <v>145</v>
      </c>
      <c r="E17" s="50" t="s">
        <v>295</v>
      </c>
      <c r="F17" s="51">
        <v>0.28999999999999998</v>
      </c>
      <c r="G17" s="51"/>
      <c r="H17" s="51"/>
      <c r="J17" s="166">
        <v>0.28999999999999998</v>
      </c>
      <c r="K17" s="167">
        <v>0.27500000000000002</v>
      </c>
      <c r="L17" s="168">
        <v>0.25</v>
      </c>
      <c r="M17" s="169">
        <v>0.24</v>
      </c>
      <c r="N17" s="170">
        <v>0.23</v>
      </c>
      <c r="O17" s="171">
        <v>0.21</v>
      </c>
      <c r="P17" s="172">
        <v>0.21</v>
      </c>
      <c r="Q17" s="173">
        <v>0.21</v>
      </c>
      <c r="R17" s="174">
        <v>0.22</v>
      </c>
      <c r="S17" s="175">
        <v>0.25</v>
      </c>
      <c r="T17" s="176">
        <v>0.27500000000000002</v>
      </c>
      <c r="U17" s="177">
        <v>0.28999999999999998</v>
      </c>
    </row>
    <row r="18" spans="1:21" ht="31.5" customHeight="1" x14ac:dyDescent="0.2">
      <c r="A18" s="49">
        <v>3</v>
      </c>
      <c r="B18" s="613"/>
      <c r="C18" s="50" t="s">
        <v>150</v>
      </c>
      <c r="D18" s="50" t="str">
        <f>C18</f>
        <v>ООО "КРУГ"</v>
      </c>
      <c r="E18" s="50" t="s">
        <v>295</v>
      </c>
      <c r="F18" s="51">
        <v>0.09</v>
      </c>
      <c r="G18" s="51"/>
      <c r="H18" s="51"/>
      <c r="J18" s="166">
        <v>0.09</v>
      </c>
      <c r="K18" s="167">
        <v>0.1</v>
      </c>
      <c r="L18" s="168">
        <v>0.1</v>
      </c>
      <c r="M18" s="169">
        <v>8.5000000000000006E-2</v>
      </c>
      <c r="N18" s="170">
        <v>0.09</v>
      </c>
      <c r="O18" s="171">
        <v>8.5000000000000006E-2</v>
      </c>
      <c r="P18" s="172">
        <v>8.5000000000000006E-2</v>
      </c>
      <c r="Q18" s="173">
        <v>8.5000000000000006E-2</v>
      </c>
      <c r="R18" s="174">
        <v>8.5000000000000006E-2</v>
      </c>
      <c r="S18" s="175">
        <v>0.09</v>
      </c>
      <c r="T18" s="176">
        <v>9.5000000000000001E-2</v>
      </c>
      <c r="U18" s="177">
        <v>0.1</v>
      </c>
    </row>
    <row r="19" spans="1:21" ht="22.5" customHeight="1" x14ac:dyDescent="0.2">
      <c r="A19" s="49">
        <v>4</v>
      </c>
      <c r="B19" s="613"/>
      <c r="C19" s="50" t="s">
        <v>149</v>
      </c>
      <c r="D19" s="50" t="str">
        <f t="shared" ref="D19:D27" si="0">C19</f>
        <v>ИП Первухин Л.В.</v>
      </c>
      <c r="E19" s="50" t="s">
        <v>295</v>
      </c>
      <c r="F19" s="51">
        <v>1.4E-2</v>
      </c>
      <c r="G19" s="51"/>
      <c r="H19" s="51"/>
      <c r="J19" s="166">
        <v>1.4E-2</v>
      </c>
      <c r="K19" s="167">
        <v>1.2E-2</v>
      </c>
      <c r="L19" s="168">
        <v>9.0889999999999999E-3</v>
      </c>
      <c r="M19" s="169">
        <v>7.0000000000000001E-3</v>
      </c>
      <c r="N19" s="170">
        <v>1.6000000000000001E-3</v>
      </c>
      <c r="O19" s="171">
        <v>1E-3</v>
      </c>
      <c r="P19" s="172">
        <v>1E-3</v>
      </c>
      <c r="Q19" s="173">
        <v>1E-3</v>
      </c>
      <c r="R19" s="174">
        <v>1.5E-3</v>
      </c>
      <c r="S19" s="175">
        <v>0.01</v>
      </c>
      <c r="T19" s="176">
        <v>1.2E-2</v>
      </c>
      <c r="U19" s="177">
        <v>1.2999999999999999E-2</v>
      </c>
    </row>
    <row r="20" spans="1:21" ht="22.5" customHeight="1" x14ac:dyDescent="0.2">
      <c r="A20" s="49">
        <v>5</v>
      </c>
      <c r="B20" s="613"/>
      <c r="C20" s="50" t="s">
        <v>146</v>
      </c>
      <c r="D20" s="50" t="str">
        <f t="shared" si="0"/>
        <v>АО "ТНН"</v>
      </c>
      <c r="E20" s="50" t="s">
        <v>295</v>
      </c>
      <c r="F20" s="51">
        <v>0.1</v>
      </c>
      <c r="G20" s="51"/>
      <c r="H20" s="51"/>
      <c r="J20" s="166">
        <v>0.1</v>
      </c>
      <c r="K20" s="167">
        <v>0.08</v>
      </c>
      <c r="L20" s="168">
        <v>5.5E-2</v>
      </c>
      <c r="M20" s="169">
        <v>0.02</v>
      </c>
      <c r="N20" s="170">
        <v>5.0000000000000001E-3</v>
      </c>
      <c r="O20" s="171">
        <v>2E-3</v>
      </c>
      <c r="P20" s="172">
        <v>2E-3</v>
      </c>
      <c r="Q20" s="173">
        <v>2E-3</v>
      </c>
      <c r="R20" s="174">
        <v>5.0000000000000001E-3</v>
      </c>
      <c r="S20" s="175">
        <v>0.04</v>
      </c>
      <c r="T20" s="176">
        <v>0.08</v>
      </c>
      <c r="U20" s="177">
        <v>0.1</v>
      </c>
    </row>
    <row r="21" spans="1:21" ht="22.5" customHeight="1" x14ac:dyDescent="0.2">
      <c r="A21" s="49">
        <v>6</v>
      </c>
      <c r="B21" s="613"/>
      <c r="C21" s="50" t="s">
        <v>146</v>
      </c>
      <c r="D21" s="50" t="str">
        <f>C21</f>
        <v>АО "ТНН"</v>
      </c>
      <c r="E21" s="50" t="s">
        <v>295</v>
      </c>
      <c r="F21" s="51">
        <v>2.5000000000000001E-2</v>
      </c>
      <c r="G21" s="51"/>
      <c r="H21" s="51"/>
      <c r="J21" s="166">
        <v>2.5000000000000001E-2</v>
      </c>
      <c r="K21" s="167">
        <v>0.02</v>
      </c>
      <c r="L21" s="168">
        <v>0.02</v>
      </c>
      <c r="M21" s="169">
        <v>0.01</v>
      </c>
      <c r="N21" s="170">
        <v>5.0000000000000001E-3</v>
      </c>
      <c r="O21" s="171">
        <v>0</v>
      </c>
      <c r="P21" s="172">
        <v>0</v>
      </c>
      <c r="Q21" s="173">
        <v>0</v>
      </c>
      <c r="R21" s="174">
        <v>5.0000000000000001E-3</v>
      </c>
      <c r="S21" s="175">
        <v>1.4999999999999999E-2</v>
      </c>
      <c r="T21" s="176">
        <v>0.02</v>
      </c>
      <c r="U21" s="177">
        <v>2.5000000000000001E-2</v>
      </c>
    </row>
    <row r="22" spans="1:21" ht="22.5" customHeight="1" x14ac:dyDescent="0.2">
      <c r="A22" s="49">
        <v>7</v>
      </c>
      <c r="B22" s="613"/>
      <c r="C22" s="50" t="s">
        <v>147</v>
      </c>
      <c r="D22" s="50" t="str">
        <f t="shared" si="0"/>
        <v>АО "РЭД"</v>
      </c>
      <c r="E22" s="50" t="s">
        <v>295</v>
      </c>
      <c r="F22" s="51">
        <v>0.25</v>
      </c>
      <c r="G22" s="51"/>
      <c r="H22" s="51"/>
      <c r="J22" s="166">
        <v>0.25</v>
      </c>
      <c r="K22" s="167">
        <v>0.23</v>
      </c>
      <c r="L22" s="168">
        <v>0.155</v>
      </c>
      <c r="M22" s="169">
        <v>0.09</v>
      </c>
      <c r="N22" s="170">
        <v>0.03</v>
      </c>
      <c r="O22" s="171">
        <v>0.02</v>
      </c>
      <c r="P22" s="172">
        <v>0.02</v>
      </c>
      <c r="Q22" s="173">
        <v>0.02</v>
      </c>
      <c r="R22" s="174">
        <v>0.03</v>
      </c>
      <c r="S22" s="175">
        <v>0.09</v>
      </c>
      <c r="T22" s="176">
        <v>0.155</v>
      </c>
      <c r="U22" s="177">
        <v>0.25</v>
      </c>
    </row>
    <row r="23" spans="1:21" ht="22.5" customHeight="1" x14ac:dyDescent="0.2">
      <c r="A23" s="49">
        <v>8</v>
      </c>
      <c r="B23" s="613"/>
      <c r="C23" s="217" t="s">
        <v>340</v>
      </c>
      <c r="D23" s="50" t="str">
        <f t="shared" si="0"/>
        <v>ООО "РАМА"</v>
      </c>
      <c r="E23" s="50" t="s">
        <v>295</v>
      </c>
      <c r="F23" s="216">
        <v>3.0200000000000001E-2</v>
      </c>
      <c r="G23" s="51"/>
      <c r="H23" s="51"/>
      <c r="J23" s="166">
        <v>3.0199999999999998E-2</v>
      </c>
      <c r="K23" s="167">
        <v>2.7199999999999998E-2</v>
      </c>
      <c r="L23" s="168">
        <v>2.0199999999999999E-2</v>
      </c>
      <c r="M23" s="169">
        <v>1.72E-2</v>
      </c>
      <c r="N23" s="170">
        <v>8.199999999999999E-3</v>
      </c>
      <c r="O23" s="171">
        <v>7.1999999999999998E-3</v>
      </c>
      <c r="P23" s="172">
        <v>7.1999999999999998E-3</v>
      </c>
      <c r="Q23" s="173">
        <v>7.1999999999999998E-3</v>
      </c>
      <c r="R23" s="174">
        <v>8.199999999999999E-3</v>
      </c>
      <c r="S23" s="175">
        <v>1.72E-2</v>
      </c>
      <c r="T23" s="176">
        <v>2.7199999999999998E-2</v>
      </c>
      <c r="U23" s="177">
        <v>3.0199999999999998E-2</v>
      </c>
    </row>
    <row r="24" spans="1:21" ht="21" customHeight="1" x14ac:dyDescent="0.2">
      <c r="A24" s="49">
        <v>9</v>
      </c>
      <c r="B24" s="613"/>
      <c r="C24" s="217" t="s">
        <v>389</v>
      </c>
      <c r="D24" s="50" t="str">
        <f t="shared" si="0"/>
        <v>ООО "Промсырье"</v>
      </c>
      <c r="E24" s="50" t="s">
        <v>295</v>
      </c>
      <c r="F24" s="216">
        <v>0.01</v>
      </c>
      <c r="G24" s="51"/>
      <c r="H24" s="51"/>
      <c r="J24" s="166">
        <v>0.01</v>
      </c>
      <c r="K24" s="167">
        <v>8.9999999999999993E-3</v>
      </c>
      <c r="L24" s="168">
        <v>7.0000000000000001E-3</v>
      </c>
      <c r="M24" s="169">
        <v>7.0000000000000001E-3</v>
      </c>
      <c r="N24" s="170">
        <v>8.0000000000000002E-3</v>
      </c>
      <c r="O24" s="171">
        <v>8.0000000000000002E-3</v>
      </c>
      <c r="P24" s="172">
        <v>8.0000000000000002E-3</v>
      </c>
      <c r="Q24" s="173">
        <v>8.0000000000000002E-3</v>
      </c>
      <c r="R24" s="174">
        <v>8.0000000000000002E-3</v>
      </c>
      <c r="S24" s="175">
        <v>8.0000000000000002E-3</v>
      </c>
      <c r="T24" s="176">
        <v>8.9999999999999993E-3</v>
      </c>
      <c r="U24" s="177">
        <v>0.01</v>
      </c>
    </row>
    <row r="25" spans="1:21" ht="30.75" customHeight="1" x14ac:dyDescent="0.2">
      <c r="A25" s="49">
        <v>10</v>
      </c>
      <c r="B25" s="613"/>
      <c r="C25" s="217" t="s">
        <v>417</v>
      </c>
      <c r="D25" s="50" t="str">
        <f>C25</f>
        <v>ИП Климцова А.В.</v>
      </c>
      <c r="E25" s="50" t="s">
        <v>295</v>
      </c>
      <c r="F25" s="218">
        <v>0</v>
      </c>
      <c r="G25" s="51"/>
      <c r="H25" s="51"/>
    </row>
    <row r="26" spans="1:21" ht="22.5" customHeight="1" x14ac:dyDescent="0.2">
      <c r="A26" s="49">
        <v>11</v>
      </c>
      <c r="B26" s="613"/>
      <c r="C26" s="50" t="s">
        <v>154</v>
      </c>
      <c r="D26" s="50" t="str">
        <f t="shared" si="0"/>
        <v>ООО "Лизард"</v>
      </c>
      <c r="E26" s="50" t="s">
        <v>295</v>
      </c>
      <c r="F26" s="51">
        <v>0</v>
      </c>
      <c r="G26" s="51"/>
      <c r="H26" s="51"/>
      <c r="J26" s="166">
        <v>2.5000000000000001E-3</v>
      </c>
      <c r="K26" s="167">
        <v>2.5000000000000001E-3</v>
      </c>
      <c r="L26" s="168">
        <v>2E-3</v>
      </c>
      <c r="M26" s="169">
        <v>2E-3</v>
      </c>
      <c r="N26" s="170">
        <v>0</v>
      </c>
      <c r="O26" s="171">
        <v>0</v>
      </c>
      <c r="P26" s="172">
        <v>0</v>
      </c>
      <c r="Q26" s="173">
        <v>0</v>
      </c>
      <c r="R26" s="174">
        <v>1.5E-3</v>
      </c>
      <c r="S26" s="175">
        <v>2.5000000000000001E-3</v>
      </c>
      <c r="T26" s="176">
        <v>2.5000000000000001E-3</v>
      </c>
      <c r="U26" s="177">
        <v>2.5000000000000001E-3</v>
      </c>
    </row>
    <row r="27" spans="1:21" ht="55.5" customHeight="1" x14ac:dyDescent="0.2">
      <c r="A27" s="49">
        <v>12</v>
      </c>
      <c r="B27" s="614"/>
      <c r="C27" s="50" t="s">
        <v>155</v>
      </c>
      <c r="D27" s="50" t="str">
        <f t="shared" si="0"/>
        <v>ООО "Научно-производственный центр гидроавтоматики"</v>
      </c>
      <c r="E27" s="50" t="s">
        <v>295</v>
      </c>
      <c r="F27" s="51">
        <v>0</v>
      </c>
      <c r="G27" s="51"/>
      <c r="H27" s="51"/>
      <c r="J27" s="166">
        <v>5.8999999999999997E-2</v>
      </c>
      <c r="K27" s="167">
        <v>5.5E-2</v>
      </c>
      <c r="L27" s="168">
        <v>3.5999999999999997E-2</v>
      </c>
      <c r="M27" s="169">
        <v>2.5000000000000001E-2</v>
      </c>
      <c r="N27" s="170">
        <v>0</v>
      </c>
      <c r="O27" s="171">
        <v>0</v>
      </c>
      <c r="P27" s="172">
        <v>0</v>
      </c>
      <c r="Q27" s="173">
        <v>0</v>
      </c>
      <c r="R27" s="174">
        <v>0</v>
      </c>
      <c r="S27" s="175">
        <v>2.5000000000000001E-2</v>
      </c>
      <c r="T27" s="176">
        <v>3.9E-2</v>
      </c>
      <c r="U27" s="177">
        <v>5.0999999999999997E-2</v>
      </c>
    </row>
    <row r="28" spans="1:21" x14ac:dyDescent="0.25">
      <c r="A28" s="377"/>
      <c r="B28" s="377" t="s">
        <v>608</v>
      </c>
      <c r="C28" s="378"/>
      <c r="D28" s="378"/>
      <c r="E28" s="378"/>
      <c r="F28" s="51">
        <f>SUM(F16:F27)</f>
        <v>1.5092000000000001</v>
      </c>
      <c r="G28" s="377"/>
      <c r="H28" s="377"/>
    </row>
    <row r="29" spans="1:21" x14ac:dyDescent="0.25">
      <c r="H29" s="28" t="s">
        <v>120</v>
      </c>
      <c r="J29" s="166">
        <v>4</v>
      </c>
      <c r="K29" s="167">
        <v>3.6</v>
      </c>
      <c r="L29" s="168">
        <v>3.4</v>
      </c>
      <c r="M29" s="169">
        <v>2.5</v>
      </c>
      <c r="N29" s="170">
        <v>2.2000000000000002</v>
      </c>
      <c r="O29" s="171">
        <v>2</v>
      </c>
      <c r="P29" s="172">
        <v>2</v>
      </c>
      <c r="Q29" s="173">
        <v>2.15</v>
      </c>
      <c r="R29" s="174">
        <v>2.35</v>
      </c>
      <c r="S29" s="175">
        <v>3</v>
      </c>
      <c r="T29" s="176">
        <v>3.5</v>
      </c>
      <c r="U29" s="177">
        <v>4.3</v>
      </c>
    </row>
    <row r="30" spans="1:21" x14ac:dyDescent="0.25">
      <c r="H30" s="27" t="s">
        <v>92</v>
      </c>
    </row>
    <row r="31" spans="1:21" ht="12.75" customHeight="1" x14ac:dyDescent="0.25">
      <c r="H31" s="12" t="s">
        <v>148</v>
      </c>
    </row>
    <row r="33" spans="1:13" ht="18.75" x14ac:dyDescent="0.3">
      <c r="A33" s="615" t="s">
        <v>290</v>
      </c>
      <c r="B33" s="615"/>
      <c r="C33" s="615"/>
      <c r="D33" s="615"/>
      <c r="E33" s="615"/>
      <c r="F33" s="615"/>
      <c r="G33" s="615"/>
      <c r="H33" s="615"/>
    </row>
    <row r="34" spans="1:13" ht="20.25" x14ac:dyDescent="0.3">
      <c r="A34" s="77"/>
      <c r="B34" s="77"/>
      <c r="C34" s="82"/>
      <c r="D34" s="55" t="s">
        <v>291</v>
      </c>
      <c r="E34" s="83" t="s">
        <v>151</v>
      </c>
      <c r="F34" s="77"/>
      <c r="G34" s="77"/>
      <c r="H34" s="77"/>
    </row>
    <row r="35" spans="1:13" x14ac:dyDescent="0.25">
      <c r="A35" s="76"/>
      <c r="B35" s="76"/>
      <c r="C35"/>
      <c r="D35"/>
      <c r="E35" s="81" t="s">
        <v>11</v>
      </c>
      <c r="F35" s="76"/>
      <c r="G35" s="76"/>
      <c r="H35" s="76"/>
    </row>
    <row r="36" spans="1:13" ht="18.75" x14ac:dyDescent="0.3">
      <c r="A36" s="76"/>
      <c r="B36" s="76"/>
      <c r="C36"/>
      <c r="D36"/>
      <c r="E36" s="55" t="s">
        <v>152</v>
      </c>
      <c r="F36" s="76"/>
      <c r="G36" s="76"/>
      <c r="H36" s="76"/>
    </row>
    <row r="37" spans="1:13" ht="18.75" x14ac:dyDescent="0.3">
      <c r="A37" s="76"/>
      <c r="B37" s="76"/>
      <c r="C37"/>
      <c r="D37"/>
      <c r="E37" s="55"/>
      <c r="F37" s="76"/>
      <c r="G37" s="76"/>
      <c r="H37" s="76"/>
    </row>
    <row r="38" spans="1:13" ht="18.75" x14ac:dyDescent="0.3">
      <c r="A38" s="76"/>
      <c r="B38" s="76"/>
      <c r="C38"/>
      <c r="D38" s="78" t="s">
        <v>305</v>
      </c>
      <c r="E38" s="86" t="s">
        <v>303</v>
      </c>
      <c r="F38" s="98" t="s">
        <v>431</v>
      </c>
      <c r="G38" s="76"/>
      <c r="H38" s="76"/>
    </row>
    <row r="39" spans="1:13" x14ac:dyDescent="0.25">
      <c r="B39" s="79"/>
      <c r="D39" s="79"/>
      <c r="E39" s="79"/>
      <c r="F39" s="79"/>
      <c r="G39" s="79"/>
      <c r="I39" s="79"/>
      <c r="J39" s="79"/>
      <c r="K39" s="80"/>
      <c r="L39" s="80"/>
      <c r="M39" s="80"/>
    </row>
    <row r="40" spans="1:13" ht="20.25" x14ac:dyDescent="0.3">
      <c r="A40" s="616" t="s">
        <v>433</v>
      </c>
      <c r="B40" s="616"/>
      <c r="C40" s="616"/>
      <c r="D40" s="616"/>
      <c r="E40" s="616"/>
      <c r="F40" s="616"/>
      <c r="G40" s="616"/>
      <c r="H40" s="616"/>
    </row>
    <row r="41" spans="1:13" ht="55.5" customHeight="1" x14ac:dyDescent="0.2">
      <c r="A41" s="47" t="s">
        <v>142</v>
      </c>
      <c r="B41" s="47" t="s">
        <v>293</v>
      </c>
      <c r="C41" s="47" t="s">
        <v>294</v>
      </c>
      <c r="D41" s="47" t="s">
        <v>143</v>
      </c>
      <c r="E41" s="47" t="s">
        <v>299</v>
      </c>
      <c r="F41" s="47" t="s">
        <v>298</v>
      </c>
      <c r="G41" s="47" t="s">
        <v>346</v>
      </c>
      <c r="H41" s="47" t="s">
        <v>296</v>
      </c>
    </row>
    <row r="42" spans="1:13" ht="12.75" x14ac:dyDescent="0.2">
      <c r="A42" s="93"/>
      <c r="B42" s="93">
        <v>1</v>
      </c>
      <c r="C42" s="93">
        <v>2</v>
      </c>
      <c r="D42" s="93">
        <v>3</v>
      </c>
      <c r="E42" s="93">
        <v>4</v>
      </c>
      <c r="F42" s="93">
        <v>5</v>
      </c>
      <c r="G42" s="93">
        <v>6</v>
      </c>
      <c r="H42" s="93">
        <v>7</v>
      </c>
    </row>
    <row r="43" spans="1:13" ht="24.75" customHeight="1" x14ac:dyDescent="0.2">
      <c r="A43" s="49">
        <v>1</v>
      </c>
      <c r="B43" s="612" t="s">
        <v>101</v>
      </c>
      <c r="C43" s="50" t="s">
        <v>144</v>
      </c>
      <c r="D43" s="50" t="s">
        <v>144</v>
      </c>
      <c r="E43" s="50" t="s">
        <v>295</v>
      </c>
      <c r="F43" s="51">
        <v>0.65</v>
      </c>
      <c r="G43" s="51"/>
      <c r="H43" s="51"/>
      <c r="J43" s="167">
        <v>0.8</v>
      </c>
    </row>
    <row r="44" spans="1:13" ht="24.75" customHeight="1" x14ac:dyDescent="0.2">
      <c r="A44" s="49">
        <v>2</v>
      </c>
      <c r="B44" s="613"/>
      <c r="C44" s="50" t="s">
        <v>145</v>
      </c>
      <c r="D44" s="50" t="s">
        <v>145</v>
      </c>
      <c r="E44" s="50" t="s">
        <v>295</v>
      </c>
      <c r="F44" s="51">
        <v>0.31</v>
      </c>
      <c r="G44" s="51"/>
      <c r="H44" s="51"/>
    </row>
    <row r="45" spans="1:13" ht="30" customHeight="1" x14ac:dyDescent="0.2">
      <c r="A45" s="49">
        <v>3</v>
      </c>
      <c r="B45" s="613"/>
      <c r="C45" s="50" t="s">
        <v>150</v>
      </c>
      <c r="D45" s="50" t="str">
        <f>C45</f>
        <v>ООО "КРУГ"</v>
      </c>
      <c r="E45" s="50" t="s">
        <v>295</v>
      </c>
      <c r="F45" s="51">
        <v>0.1</v>
      </c>
      <c r="G45" s="51"/>
      <c r="H45" s="51"/>
    </row>
    <row r="46" spans="1:13" ht="24.75" customHeight="1" x14ac:dyDescent="0.2">
      <c r="A46" s="49">
        <v>4</v>
      </c>
      <c r="B46" s="613"/>
      <c r="C46" s="50" t="s">
        <v>149</v>
      </c>
      <c r="D46" s="50" t="str">
        <f t="shared" ref="D46:D54" si="1">C46</f>
        <v>ИП Первухин Л.В.</v>
      </c>
      <c r="E46" s="50" t="s">
        <v>295</v>
      </c>
      <c r="F46" s="51">
        <v>1.2E-2</v>
      </c>
      <c r="G46" s="51"/>
      <c r="H46" s="51"/>
    </row>
    <row r="47" spans="1:13" ht="24.75" customHeight="1" x14ac:dyDescent="0.2">
      <c r="A47" s="49">
        <v>5</v>
      </c>
      <c r="B47" s="613"/>
      <c r="C47" s="50" t="s">
        <v>146</v>
      </c>
      <c r="D47" s="50" t="str">
        <f t="shared" si="1"/>
        <v>АО "ТНН"</v>
      </c>
      <c r="E47" s="50" t="s">
        <v>295</v>
      </c>
      <c r="F47" s="51">
        <v>0.08</v>
      </c>
      <c r="G47" s="51"/>
      <c r="H47" s="51"/>
    </row>
    <row r="48" spans="1:13" ht="21" customHeight="1" x14ac:dyDescent="0.2">
      <c r="A48" s="49">
        <v>6</v>
      </c>
      <c r="B48" s="613"/>
      <c r="C48" s="50" t="s">
        <v>146</v>
      </c>
      <c r="D48" s="50" t="str">
        <f t="shared" si="1"/>
        <v>АО "ТНН"</v>
      </c>
      <c r="E48" s="50" t="s">
        <v>295</v>
      </c>
      <c r="F48" s="51">
        <v>0.02</v>
      </c>
      <c r="G48" s="51"/>
      <c r="H48" s="51"/>
    </row>
    <row r="49" spans="1:8" ht="24.75" customHeight="1" x14ac:dyDescent="0.2">
      <c r="A49" s="49">
        <v>7</v>
      </c>
      <c r="B49" s="613"/>
      <c r="C49" s="50" t="s">
        <v>147</v>
      </c>
      <c r="D49" s="50" t="str">
        <f t="shared" si="1"/>
        <v>АО "РЭД"</v>
      </c>
      <c r="E49" s="50" t="s">
        <v>295</v>
      </c>
      <c r="F49" s="51">
        <v>0.23</v>
      </c>
      <c r="G49" s="51"/>
      <c r="H49" s="51"/>
    </row>
    <row r="50" spans="1:8" ht="24.75" customHeight="1" x14ac:dyDescent="0.2">
      <c r="A50" s="49">
        <v>8</v>
      </c>
      <c r="B50" s="613"/>
      <c r="C50" s="217" t="s">
        <v>340</v>
      </c>
      <c r="D50" s="50" t="str">
        <f t="shared" si="1"/>
        <v>ООО "РАМА"</v>
      </c>
      <c r="E50" s="50" t="s">
        <v>295</v>
      </c>
      <c r="F50" s="216">
        <v>2.7199999999999998E-2</v>
      </c>
      <c r="G50" s="51"/>
      <c r="H50" s="51"/>
    </row>
    <row r="51" spans="1:8" ht="21" customHeight="1" x14ac:dyDescent="0.2">
      <c r="A51" s="49">
        <v>9</v>
      </c>
      <c r="B51" s="613"/>
      <c r="C51" s="217" t="s">
        <v>389</v>
      </c>
      <c r="D51" s="50" t="str">
        <f t="shared" si="1"/>
        <v>ООО "Промсырье"</v>
      </c>
      <c r="E51" s="50" t="s">
        <v>295</v>
      </c>
      <c r="F51" s="216">
        <v>8.9999999999999993E-3</v>
      </c>
      <c r="G51" s="51"/>
      <c r="H51" s="51"/>
    </row>
    <row r="52" spans="1:8" ht="30.75" customHeight="1" x14ac:dyDescent="0.2">
      <c r="A52" s="49">
        <v>10</v>
      </c>
      <c r="B52" s="613"/>
      <c r="C52" s="217" t="s">
        <v>417</v>
      </c>
      <c r="D52" s="50" t="str">
        <f>C52</f>
        <v>ИП Климцова А.В.</v>
      </c>
      <c r="E52" s="50" t="s">
        <v>295</v>
      </c>
      <c r="F52" s="216">
        <v>0</v>
      </c>
      <c r="G52" s="51"/>
      <c r="H52" s="51"/>
    </row>
    <row r="53" spans="1:8" ht="24.75" customHeight="1" x14ac:dyDescent="0.2">
      <c r="A53" s="49">
        <v>11</v>
      </c>
      <c r="B53" s="613"/>
      <c r="C53" s="50" t="s">
        <v>154</v>
      </c>
      <c r="D53" s="50" t="str">
        <f t="shared" si="1"/>
        <v>ООО "Лизард"</v>
      </c>
      <c r="E53" s="50" t="s">
        <v>295</v>
      </c>
      <c r="F53" s="51">
        <v>0</v>
      </c>
      <c r="G53" s="51"/>
      <c r="H53" s="51"/>
    </row>
    <row r="54" spans="1:8" ht="56.25" customHeight="1" x14ac:dyDescent="0.2">
      <c r="A54" s="49">
        <v>12</v>
      </c>
      <c r="B54" s="614"/>
      <c r="C54" s="50" t="s">
        <v>155</v>
      </c>
      <c r="D54" s="50" t="str">
        <f t="shared" si="1"/>
        <v>ООО "Научно-производственный центр гидроавтоматики"</v>
      </c>
      <c r="E54" s="50" t="s">
        <v>295</v>
      </c>
      <c r="F54" s="51">
        <v>0</v>
      </c>
      <c r="G54" s="51"/>
      <c r="H54" s="51"/>
    </row>
    <row r="55" spans="1:8" x14ac:dyDescent="0.25">
      <c r="A55" s="377"/>
      <c r="B55" s="377" t="s">
        <v>608</v>
      </c>
      <c r="C55" s="378"/>
      <c r="D55" s="378"/>
      <c r="E55" s="378"/>
      <c r="F55" s="51">
        <f>SUM(F43:F54)</f>
        <v>1.4381999999999999</v>
      </c>
      <c r="G55" s="377"/>
      <c r="H55" s="377"/>
    </row>
    <row r="56" spans="1:8" x14ac:dyDescent="0.25">
      <c r="H56" s="28" t="s">
        <v>120</v>
      </c>
    </row>
    <row r="57" spans="1:8" x14ac:dyDescent="0.25">
      <c r="H57" s="27" t="s">
        <v>92</v>
      </c>
    </row>
    <row r="58" spans="1:8" ht="12.75" customHeight="1" x14ac:dyDescent="0.25">
      <c r="H58" s="12" t="s">
        <v>148</v>
      </c>
    </row>
    <row r="60" spans="1:8" ht="18.75" x14ac:dyDescent="0.3">
      <c r="A60" s="615" t="s">
        <v>290</v>
      </c>
      <c r="B60" s="615"/>
      <c r="C60" s="615"/>
      <c r="D60" s="615"/>
      <c r="E60" s="615"/>
      <c r="F60" s="615"/>
      <c r="G60" s="615"/>
      <c r="H60" s="615"/>
    </row>
    <row r="61" spans="1:8" ht="20.25" x14ac:dyDescent="0.3">
      <c r="A61" s="77"/>
      <c r="B61" s="77"/>
      <c r="C61" s="82"/>
      <c r="D61" s="55" t="s">
        <v>291</v>
      </c>
      <c r="E61" s="83" t="s">
        <v>151</v>
      </c>
      <c r="F61" s="77"/>
      <c r="G61" s="77"/>
      <c r="H61" s="77"/>
    </row>
    <row r="62" spans="1:8" x14ac:dyDescent="0.25">
      <c r="A62" s="76"/>
      <c r="B62" s="76"/>
      <c r="C62"/>
      <c r="D62"/>
      <c r="E62" s="81" t="s">
        <v>11</v>
      </c>
      <c r="F62" s="76"/>
      <c r="G62" s="76"/>
      <c r="H62" s="76"/>
    </row>
    <row r="63" spans="1:8" ht="18.75" x14ac:dyDescent="0.3">
      <c r="A63" s="76"/>
      <c r="B63" s="76"/>
      <c r="C63"/>
      <c r="D63"/>
      <c r="E63" s="55" t="s">
        <v>152</v>
      </c>
      <c r="F63" s="76"/>
      <c r="G63" s="76"/>
      <c r="H63" s="76"/>
    </row>
    <row r="64" spans="1:8" ht="18.75" x14ac:dyDescent="0.3">
      <c r="A64" s="76"/>
      <c r="B64" s="76"/>
      <c r="C64"/>
      <c r="D64"/>
      <c r="E64" s="55"/>
      <c r="F64" s="76"/>
      <c r="G64" s="76"/>
      <c r="H64" s="76"/>
    </row>
    <row r="65" spans="1:13" ht="18.75" x14ac:dyDescent="0.3">
      <c r="A65" s="76"/>
      <c r="B65" s="76"/>
      <c r="C65"/>
      <c r="D65" s="78" t="s">
        <v>305</v>
      </c>
      <c r="E65" s="86" t="s">
        <v>302</v>
      </c>
      <c r="F65" s="98" t="s">
        <v>431</v>
      </c>
      <c r="G65" s="76"/>
      <c r="H65" s="76"/>
    </row>
    <row r="66" spans="1:13" x14ac:dyDescent="0.25">
      <c r="B66" s="79"/>
      <c r="D66" s="79"/>
      <c r="E66" s="79"/>
      <c r="F66" s="79"/>
      <c r="G66" s="79"/>
      <c r="I66" s="79"/>
      <c r="J66" s="79"/>
      <c r="K66" s="80"/>
      <c r="L66" s="80"/>
      <c r="M66" s="80"/>
    </row>
    <row r="67" spans="1:13" ht="20.25" x14ac:dyDescent="0.3">
      <c r="A67" s="616" t="s">
        <v>434</v>
      </c>
      <c r="B67" s="616"/>
      <c r="C67" s="616"/>
      <c r="D67" s="616"/>
      <c r="E67" s="616"/>
      <c r="F67" s="616"/>
      <c r="G67" s="616"/>
      <c r="H67" s="616"/>
    </row>
    <row r="68" spans="1:13" ht="55.5" customHeight="1" x14ac:dyDescent="0.2">
      <c r="A68" s="47" t="s">
        <v>142</v>
      </c>
      <c r="B68" s="47" t="s">
        <v>293</v>
      </c>
      <c r="C68" s="47" t="s">
        <v>294</v>
      </c>
      <c r="D68" s="47" t="s">
        <v>143</v>
      </c>
      <c r="E68" s="47" t="s">
        <v>299</v>
      </c>
      <c r="F68" s="47" t="s">
        <v>298</v>
      </c>
      <c r="G68" s="47" t="s">
        <v>346</v>
      </c>
      <c r="H68" s="47" t="s">
        <v>296</v>
      </c>
    </row>
    <row r="69" spans="1:13" ht="12.75" x14ac:dyDescent="0.2">
      <c r="A69" s="93"/>
      <c r="B69" s="93">
        <v>1</v>
      </c>
      <c r="C69" s="93">
        <v>2</v>
      </c>
      <c r="D69" s="93">
        <v>3</v>
      </c>
      <c r="E69" s="93">
        <v>4</v>
      </c>
      <c r="F69" s="93">
        <v>5</v>
      </c>
      <c r="G69" s="93">
        <v>6</v>
      </c>
      <c r="H69" s="93">
        <v>7</v>
      </c>
    </row>
    <row r="70" spans="1:13" ht="20.25" customHeight="1" x14ac:dyDescent="0.2">
      <c r="A70" s="49">
        <v>1</v>
      </c>
      <c r="B70" s="612" t="s">
        <v>341</v>
      </c>
      <c r="C70" s="50" t="s">
        <v>144</v>
      </c>
      <c r="D70" s="50" t="s">
        <v>144</v>
      </c>
      <c r="E70" s="50" t="s">
        <v>295</v>
      </c>
      <c r="F70" s="51">
        <v>0.5</v>
      </c>
      <c r="G70" s="51"/>
      <c r="H70" s="51"/>
      <c r="J70">
        <v>0.8</v>
      </c>
    </row>
    <row r="71" spans="1:13" ht="20.25" customHeight="1" x14ac:dyDescent="0.2">
      <c r="A71" s="49">
        <v>2</v>
      </c>
      <c r="B71" s="613"/>
      <c r="C71" s="50" t="s">
        <v>145</v>
      </c>
      <c r="D71" s="50" t="s">
        <v>145</v>
      </c>
      <c r="E71" s="50" t="s">
        <v>295</v>
      </c>
      <c r="F71" s="51">
        <v>0.25</v>
      </c>
      <c r="G71" s="51"/>
      <c r="H71" s="51"/>
    </row>
    <row r="72" spans="1:13" ht="20.25" customHeight="1" x14ac:dyDescent="0.2">
      <c r="A72" s="49">
        <v>3</v>
      </c>
      <c r="B72" s="613"/>
      <c r="C72" s="50" t="s">
        <v>150</v>
      </c>
      <c r="D72" s="50" t="str">
        <f t="shared" ref="D72:D81" si="2">C72</f>
        <v>ООО "КРУГ"</v>
      </c>
      <c r="E72" s="50" t="s">
        <v>295</v>
      </c>
      <c r="F72" s="51">
        <v>0.1</v>
      </c>
      <c r="G72" s="51"/>
      <c r="H72" s="51"/>
    </row>
    <row r="73" spans="1:13" ht="20.25" customHeight="1" x14ac:dyDescent="0.2">
      <c r="A73" s="49">
        <v>4</v>
      </c>
      <c r="B73" s="613"/>
      <c r="C73" s="50" t="s">
        <v>149</v>
      </c>
      <c r="D73" s="50" t="str">
        <f t="shared" si="2"/>
        <v>ИП Первухин Л.В.</v>
      </c>
      <c r="E73" s="50" t="s">
        <v>295</v>
      </c>
      <c r="F73" s="51">
        <v>9.0889999999999999E-3</v>
      </c>
      <c r="G73" s="51"/>
      <c r="H73" s="51"/>
    </row>
    <row r="74" spans="1:13" ht="20.25" customHeight="1" x14ac:dyDescent="0.2">
      <c r="A74" s="49">
        <v>5</v>
      </c>
      <c r="B74" s="613"/>
      <c r="C74" s="50" t="s">
        <v>146</v>
      </c>
      <c r="D74" s="50" t="str">
        <f t="shared" si="2"/>
        <v>АО "ТНН"</v>
      </c>
      <c r="E74" s="50" t="s">
        <v>295</v>
      </c>
      <c r="F74" s="51">
        <v>5.5E-2</v>
      </c>
      <c r="G74" s="51"/>
      <c r="H74" s="51"/>
    </row>
    <row r="75" spans="1:13" ht="21" customHeight="1" x14ac:dyDescent="0.2">
      <c r="A75" s="49">
        <v>6</v>
      </c>
      <c r="B75" s="613"/>
      <c r="C75" s="50" t="s">
        <v>146</v>
      </c>
      <c r="D75" s="50" t="str">
        <f t="shared" si="2"/>
        <v>АО "ТНН"</v>
      </c>
      <c r="E75" s="50" t="s">
        <v>295</v>
      </c>
      <c r="F75" s="51">
        <v>0.02</v>
      </c>
      <c r="G75" s="51"/>
      <c r="H75" s="51"/>
    </row>
    <row r="76" spans="1:13" ht="20.25" customHeight="1" x14ac:dyDescent="0.2">
      <c r="A76" s="49">
        <v>7</v>
      </c>
      <c r="B76" s="613"/>
      <c r="C76" s="50" t="s">
        <v>147</v>
      </c>
      <c r="D76" s="50" t="str">
        <f t="shared" si="2"/>
        <v>АО "РЭД"</v>
      </c>
      <c r="E76" s="50" t="s">
        <v>295</v>
      </c>
      <c r="F76" s="51">
        <v>0.155</v>
      </c>
      <c r="G76" s="51"/>
      <c r="H76" s="51"/>
    </row>
    <row r="77" spans="1:13" ht="20.25" customHeight="1" x14ac:dyDescent="0.2">
      <c r="A77" s="49">
        <v>8</v>
      </c>
      <c r="B77" s="613"/>
      <c r="C77" s="217" t="s">
        <v>340</v>
      </c>
      <c r="D77" s="50" t="str">
        <f t="shared" si="2"/>
        <v>ООО "РАМА"</v>
      </c>
      <c r="E77" s="50" t="s">
        <v>295</v>
      </c>
      <c r="F77" s="216">
        <v>2.0199999999999999E-2</v>
      </c>
      <c r="G77" s="51"/>
      <c r="H77" s="51"/>
    </row>
    <row r="78" spans="1:13" ht="21" customHeight="1" x14ac:dyDescent="0.2">
      <c r="A78" s="49">
        <v>9</v>
      </c>
      <c r="B78" s="613"/>
      <c r="C78" s="217" t="s">
        <v>389</v>
      </c>
      <c r="D78" s="50" t="str">
        <f t="shared" si="2"/>
        <v>ООО "Промсырье"</v>
      </c>
      <c r="E78" s="50" t="s">
        <v>295</v>
      </c>
      <c r="F78" s="216">
        <v>7.0000000000000001E-3</v>
      </c>
      <c r="G78" s="51"/>
      <c r="H78" s="51"/>
    </row>
    <row r="79" spans="1:13" ht="30.75" customHeight="1" x14ac:dyDescent="0.2">
      <c r="A79" s="49">
        <v>10</v>
      </c>
      <c r="B79" s="613"/>
      <c r="C79" s="217" t="s">
        <v>417</v>
      </c>
      <c r="D79" s="50" t="str">
        <f>C79</f>
        <v>ИП Климцова А.В.</v>
      </c>
      <c r="E79" s="50" t="s">
        <v>295</v>
      </c>
      <c r="F79" s="216">
        <v>0</v>
      </c>
      <c r="G79" s="51"/>
      <c r="H79" s="51"/>
    </row>
    <row r="80" spans="1:13" ht="20.25" customHeight="1" x14ac:dyDescent="0.2">
      <c r="A80" s="49">
        <v>11</v>
      </c>
      <c r="B80" s="613"/>
      <c r="C80" s="50" t="s">
        <v>154</v>
      </c>
      <c r="D80" s="50" t="str">
        <f t="shared" si="2"/>
        <v>ООО "Лизард"</v>
      </c>
      <c r="E80" s="50" t="s">
        <v>295</v>
      </c>
      <c r="F80" s="51">
        <v>0</v>
      </c>
      <c r="G80" s="51"/>
      <c r="H80" s="51"/>
    </row>
    <row r="81" spans="1:13" ht="54.75" customHeight="1" x14ac:dyDescent="0.2">
      <c r="A81" s="49">
        <v>12</v>
      </c>
      <c r="B81" s="614"/>
      <c r="C81" s="50" t="s">
        <v>155</v>
      </c>
      <c r="D81" s="50" t="str">
        <f t="shared" si="2"/>
        <v>ООО "Научно-производственный центр гидроавтоматики"</v>
      </c>
      <c r="E81" s="50" t="s">
        <v>295</v>
      </c>
      <c r="F81" s="51">
        <v>0</v>
      </c>
      <c r="G81" s="51"/>
      <c r="H81" s="51"/>
    </row>
    <row r="82" spans="1:13" x14ac:dyDescent="0.25">
      <c r="A82" s="377"/>
      <c r="B82" s="377" t="s">
        <v>608</v>
      </c>
      <c r="C82" s="378"/>
      <c r="D82" s="378"/>
      <c r="E82" s="378"/>
      <c r="F82" s="51">
        <f>SUM(F70:F81)</f>
        <v>1.1162889999999999</v>
      </c>
      <c r="G82" s="377"/>
      <c r="H82" s="377"/>
    </row>
    <row r="83" spans="1:13" x14ac:dyDescent="0.25">
      <c r="H83" s="28" t="s">
        <v>120</v>
      </c>
    </row>
    <row r="84" spans="1:13" x14ac:dyDescent="0.25">
      <c r="H84" s="27" t="s">
        <v>92</v>
      </c>
    </row>
    <row r="85" spans="1:13" ht="12.75" customHeight="1" x14ac:dyDescent="0.25">
      <c r="H85" s="12" t="s">
        <v>148</v>
      </c>
    </row>
    <row r="87" spans="1:13" ht="18.75" x14ac:dyDescent="0.3">
      <c r="A87" s="615" t="s">
        <v>290</v>
      </c>
      <c r="B87" s="615"/>
      <c r="C87" s="615"/>
      <c r="D87" s="615"/>
      <c r="E87" s="615"/>
      <c r="F87" s="615"/>
      <c r="G87" s="615"/>
      <c r="H87" s="615"/>
    </row>
    <row r="88" spans="1:13" ht="20.25" x14ac:dyDescent="0.3">
      <c r="A88" s="77"/>
      <c r="B88" s="77"/>
      <c r="C88" s="82"/>
      <c r="D88" s="55" t="s">
        <v>291</v>
      </c>
      <c r="E88" s="83" t="s">
        <v>151</v>
      </c>
      <c r="F88" s="77"/>
      <c r="G88" s="77"/>
      <c r="H88" s="77"/>
    </row>
    <row r="89" spans="1:13" x14ac:dyDescent="0.25">
      <c r="A89" s="76"/>
      <c r="B89" s="76"/>
      <c r="C89"/>
      <c r="D89"/>
      <c r="E89" s="81" t="s">
        <v>11</v>
      </c>
      <c r="F89" s="76"/>
      <c r="G89" s="76"/>
      <c r="H89" s="76"/>
    </row>
    <row r="90" spans="1:13" ht="18.75" x14ac:dyDescent="0.3">
      <c r="A90" s="76"/>
      <c r="B90" s="76"/>
      <c r="C90"/>
      <c r="D90"/>
      <c r="E90" s="55" t="s">
        <v>152</v>
      </c>
      <c r="F90" s="76"/>
      <c r="G90" s="76"/>
      <c r="H90" s="76"/>
    </row>
    <row r="91" spans="1:13" ht="18.75" x14ac:dyDescent="0.3">
      <c r="A91" s="76"/>
      <c r="B91" s="76"/>
      <c r="C91"/>
      <c r="D91"/>
      <c r="E91" s="55"/>
      <c r="F91" s="76"/>
      <c r="G91" s="76"/>
      <c r="H91" s="76"/>
    </row>
    <row r="92" spans="1:13" ht="18.75" x14ac:dyDescent="0.3">
      <c r="A92" s="76"/>
      <c r="B92" s="76"/>
      <c r="C92"/>
      <c r="D92" s="78" t="s">
        <v>305</v>
      </c>
      <c r="E92" s="86" t="s">
        <v>301</v>
      </c>
      <c r="F92" s="98" t="s">
        <v>431</v>
      </c>
      <c r="G92" s="76"/>
      <c r="H92" s="76"/>
    </row>
    <row r="93" spans="1:13" x14ac:dyDescent="0.25">
      <c r="B93" s="79"/>
      <c r="D93" s="79"/>
      <c r="E93" s="79"/>
      <c r="F93" s="79"/>
      <c r="G93" s="79"/>
      <c r="I93" s="79"/>
      <c r="J93" s="79"/>
      <c r="K93" s="80"/>
      <c r="L93" s="80"/>
      <c r="M93" s="80"/>
    </row>
    <row r="94" spans="1:13" ht="20.25" x14ac:dyDescent="0.3">
      <c r="A94" s="616" t="s">
        <v>435</v>
      </c>
      <c r="B94" s="616"/>
      <c r="C94" s="616"/>
      <c r="D94" s="616"/>
      <c r="E94" s="616"/>
      <c r="F94" s="616"/>
      <c r="G94" s="616"/>
      <c r="H94" s="616"/>
    </row>
    <row r="95" spans="1:13" ht="55.5" customHeight="1" x14ac:dyDescent="0.2">
      <c r="A95" s="47" t="s">
        <v>142</v>
      </c>
      <c r="B95" s="47" t="s">
        <v>293</v>
      </c>
      <c r="C95" s="47" t="s">
        <v>294</v>
      </c>
      <c r="D95" s="47" t="s">
        <v>143</v>
      </c>
      <c r="E95" s="47" t="s">
        <v>299</v>
      </c>
      <c r="F95" s="47" t="s">
        <v>298</v>
      </c>
      <c r="G95" s="47" t="s">
        <v>346</v>
      </c>
      <c r="H95" s="47" t="s">
        <v>296</v>
      </c>
    </row>
    <row r="96" spans="1:13" ht="12.75" x14ac:dyDescent="0.2">
      <c r="A96" s="93"/>
      <c r="B96" s="93">
        <v>1</v>
      </c>
      <c r="C96" s="93">
        <v>2</v>
      </c>
      <c r="D96" s="93">
        <v>3</v>
      </c>
      <c r="E96" s="93">
        <v>4</v>
      </c>
      <c r="F96" s="93">
        <v>5</v>
      </c>
      <c r="G96" s="93">
        <v>6</v>
      </c>
      <c r="H96" s="93">
        <v>7</v>
      </c>
    </row>
    <row r="97" spans="1:10" ht="19.5" customHeight="1" x14ac:dyDescent="0.2">
      <c r="A97" s="49">
        <v>1</v>
      </c>
      <c r="B97" s="612" t="s">
        <v>341</v>
      </c>
      <c r="C97" s="50" t="s">
        <v>144</v>
      </c>
      <c r="D97" s="50" t="s">
        <v>144</v>
      </c>
      <c r="E97" s="50" t="s">
        <v>295</v>
      </c>
      <c r="F97" s="51">
        <v>0.4</v>
      </c>
      <c r="G97" s="51"/>
      <c r="H97" s="51"/>
      <c r="J97">
        <v>0.45</v>
      </c>
    </row>
    <row r="98" spans="1:10" ht="19.5" customHeight="1" x14ac:dyDescent="0.2">
      <c r="A98" s="49">
        <v>2</v>
      </c>
      <c r="B98" s="613"/>
      <c r="C98" s="50" t="s">
        <v>145</v>
      </c>
      <c r="D98" s="50" t="s">
        <v>145</v>
      </c>
      <c r="E98" s="50" t="s">
        <v>295</v>
      </c>
      <c r="F98" s="51">
        <v>0.24</v>
      </c>
      <c r="G98" s="51"/>
      <c r="H98" s="51"/>
    </row>
    <row r="99" spans="1:10" ht="19.5" customHeight="1" x14ac:dyDescent="0.2">
      <c r="A99" s="49">
        <v>3</v>
      </c>
      <c r="B99" s="613"/>
      <c r="C99" s="50" t="s">
        <v>150</v>
      </c>
      <c r="D99" s="50" t="str">
        <f t="shared" ref="D99:D108" si="3">C99</f>
        <v>ООО "КРУГ"</v>
      </c>
      <c r="E99" s="50" t="s">
        <v>295</v>
      </c>
      <c r="F99" s="51">
        <v>8.5000000000000006E-2</v>
      </c>
      <c r="G99" s="51"/>
      <c r="H99" s="51"/>
    </row>
    <row r="100" spans="1:10" ht="19.5" customHeight="1" x14ac:dyDescent="0.2">
      <c r="A100" s="49">
        <v>4</v>
      </c>
      <c r="B100" s="613"/>
      <c r="C100" s="50" t="s">
        <v>149</v>
      </c>
      <c r="D100" s="50" t="str">
        <f t="shared" si="3"/>
        <v>ИП Первухин Л.В.</v>
      </c>
      <c r="E100" s="50" t="s">
        <v>295</v>
      </c>
      <c r="F100" s="51">
        <v>3.0000000000000001E-3</v>
      </c>
      <c r="G100" s="51"/>
      <c r="H100" s="51"/>
    </row>
    <row r="101" spans="1:10" ht="19.5" customHeight="1" x14ac:dyDescent="0.2">
      <c r="A101" s="49">
        <v>5</v>
      </c>
      <c r="B101" s="613"/>
      <c r="C101" s="50" t="s">
        <v>146</v>
      </c>
      <c r="D101" s="50" t="str">
        <f t="shared" si="3"/>
        <v>АО "ТНН"</v>
      </c>
      <c r="E101" s="50" t="s">
        <v>295</v>
      </c>
      <c r="F101" s="51">
        <v>0.02</v>
      </c>
      <c r="G101" s="51"/>
      <c r="H101" s="51"/>
    </row>
    <row r="102" spans="1:10" ht="21" customHeight="1" x14ac:dyDescent="0.2">
      <c r="A102" s="49">
        <v>6</v>
      </c>
      <c r="B102" s="613"/>
      <c r="C102" s="50" t="s">
        <v>146</v>
      </c>
      <c r="D102" s="50" t="str">
        <f t="shared" si="3"/>
        <v>АО "ТНН"</v>
      </c>
      <c r="E102" s="50" t="s">
        <v>295</v>
      </c>
      <c r="F102" s="51">
        <v>0.01</v>
      </c>
      <c r="G102" s="51"/>
      <c r="H102" s="51"/>
    </row>
    <row r="103" spans="1:10" ht="19.5" customHeight="1" x14ac:dyDescent="0.2">
      <c r="A103" s="49">
        <v>7</v>
      </c>
      <c r="B103" s="613"/>
      <c r="C103" s="50" t="s">
        <v>147</v>
      </c>
      <c r="D103" s="50" t="str">
        <f t="shared" si="3"/>
        <v>АО "РЭД"</v>
      </c>
      <c r="E103" s="50" t="s">
        <v>295</v>
      </c>
      <c r="F103" s="51">
        <v>0.1</v>
      </c>
      <c r="G103" s="51"/>
      <c r="H103" s="51"/>
    </row>
    <row r="104" spans="1:10" ht="19.5" customHeight="1" x14ac:dyDescent="0.2">
      <c r="A104" s="49">
        <v>8</v>
      </c>
      <c r="B104" s="613"/>
      <c r="C104" s="50" t="s">
        <v>340</v>
      </c>
      <c r="D104" s="50" t="str">
        <f t="shared" si="3"/>
        <v>ООО "РАМА"</v>
      </c>
      <c r="E104" s="50" t="s">
        <v>295</v>
      </c>
      <c r="F104" s="51">
        <v>1.72E-2</v>
      </c>
      <c r="G104" s="51"/>
      <c r="H104" s="51"/>
    </row>
    <row r="105" spans="1:10" ht="21" customHeight="1" x14ac:dyDescent="0.2">
      <c r="A105" s="49">
        <v>9</v>
      </c>
      <c r="B105" s="613"/>
      <c r="C105" s="50" t="s">
        <v>389</v>
      </c>
      <c r="D105" s="50" t="str">
        <f t="shared" si="3"/>
        <v>ООО "Промсырье"</v>
      </c>
      <c r="E105" s="50" t="s">
        <v>295</v>
      </c>
      <c r="F105" s="51">
        <v>7.0000000000000001E-3</v>
      </c>
      <c r="G105" s="51"/>
      <c r="H105" s="51"/>
    </row>
    <row r="106" spans="1:10" ht="30.75" customHeight="1" x14ac:dyDescent="0.2">
      <c r="A106" s="49">
        <v>10</v>
      </c>
      <c r="B106" s="613"/>
      <c r="C106" s="50" t="s">
        <v>417</v>
      </c>
      <c r="D106" s="50" t="str">
        <f>C106</f>
        <v>ИП Климцова А.В.</v>
      </c>
      <c r="E106" s="50" t="s">
        <v>295</v>
      </c>
      <c r="F106" s="51">
        <v>0</v>
      </c>
      <c r="G106" s="51"/>
      <c r="H106" s="51"/>
    </row>
    <row r="107" spans="1:10" ht="19.5" customHeight="1" x14ac:dyDescent="0.2">
      <c r="A107" s="49">
        <v>11</v>
      </c>
      <c r="B107" s="613"/>
      <c r="C107" s="50" t="s">
        <v>154</v>
      </c>
      <c r="D107" s="50" t="str">
        <f t="shared" si="3"/>
        <v>ООО "Лизард"</v>
      </c>
      <c r="E107" s="50" t="s">
        <v>295</v>
      </c>
      <c r="F107" s="51">
        <v>0</v>
      </c>
      <c r="G107" s="51"/>
      <c r="H107" s="51"/>
    </row>
    <row r="108" spans="1:10" ht="58.5" customHeight="1" x14ac:dyDescent="0.2">
      <c r="A108" s="49">
        <v>12</v>
      </c>
      <c r="B108" s="614"/>
      <c r="C108" s="50" t="s">
        <v>155</v>
      </c>
      <c r="D108" s="50" t="str">
        <f t="shared" si="3"/>
        <v>ООО "Научно-производственный центр гидроавтоматики"</v>
      </c>
      <c r="E108" s="50" t="s">
        <v>295</v>
      </c>
      <c r="F108" s="51">
        <v>0</v>
      </c>
      <c r="G108" s="51"/>
      <c r="H108" s="51"/>
    </row>
    <row r="109" spans="1:10" x14ac:dyDescent="0.25">
      <c r="A109" s="377"/>
      <c r="B109" s="377" t="s">
        <v>608</v>
      </c>
      <c r="C109" s="378"/>
      <c r="D109" s="378"/>
      <c r="E109" s="378"/>
      <c r="F109" s="51">
        <f>SUM(F97:F108)</f>
        <v>0.88219999999999998</v>
      </c>
      <c r="G109" s="377"/>
      <c r="H109" s="377"/>
    </row>
    <row r="110" spans="1:10" x14ac:dyDescent="0.25">
      <c r="H110" s="28" t="s">
        <v>120</v>
      </c>
    </row>
    <row r="111" spans="1:10" x14ac:dyDescent="0.25">
      <c r="H111" s="27" t="s">
        <v>92</v>
      </c>
    </row>
    <row r="112" spans="1:10" ht="12.75" customHeight="1" x14ac:dyDescent="0.25">
      <c r="H112" s="12" t="s">
        <v>148</v>
      </c>
    </row>
    <row r="114" spans="1:13" ht="18.75" x14ac:dyDescent="0.3">
      <c r="A114" s="615" t="s">
        <v>290</v>
      </c>
      <c r="B114" s="615"/>
      <c r="C114" s="615"/>
      <c r="D114" s="615"/>
      <c r="E114" s="615"/>
      <c r="F114" s="615"/>
      <c r="G114" s="615"/>
      <c r="H114" s="615"/>
    </row>
    <row r="115" spans="1:13" ht="20.25" x14ac:dyDescent="0.3">
      <c r="A115" s="77"/>
      <c r="B115" s="77"/>
      <c r="C115" s="82"/>
      <c r="D115" s="55" t="s">
        <v>291</v>
      </c>
      <c r="E115" s="83" t="s">
        <v>151</v>
      </c>
      <c r="F115" s="77"/>
      <c r="G115" s="77"/>
      <c r="H115" s="77"/>
    </row>
    <row r="116" spans="1:13" x14ac:dyDescent="0.25">
      <c r="A116" s="76"/>
      <c r="B116" s="76"/>
      <c r="C116"/>
      <c r="D116"/>
      <c r="E116" s="81" t="s">
        <v>11</v>
      </c>
      <c r="F116" s="76"/>
      <c r="G116" s="76"/>
      <c r="H116" s="76"/>
    </row>
    <row r="117" spans="1:13" ht="18.75" x14ac:dyDescent="0.3">
      <c r="A117" s="76"/>
      <c r="B117" s="76"/>
      <c r="C117"/>
      <c r="D117"/>
      <c r="E117" s="55" t="s">
        <v>152</v>
      </c>
      <c r="F117" s="76"/>
      <c r="G117" s="76"/>
      <c r="H117" s="76"/>
    </row>
    <row r="118" spans="1:13" ht="18.75" x14ac:dyDescent="0.3">
      <c r="A118" s="76"/>
      <c r="B118" s="76"/>
      <c r="C118"/>
      <c r="D118"/>
      <c r="E118" s="55"/>
      <c r="F118" s="76"/>
      <c r="G118" s="76"/>
      <c r="H118" s="76"/>
    </row>
    <row r="119" spans="1:13" ht="18.75" x14ac:dyDescent="0.3">
      <c r="A119" s="76"/>
      <c r="B119" s="76"/>
      <c r="C119"/>
      <c r="D119" s="78" t="s">
        <v>305</v>
      </c>
      <c r="E119" s="86" t="s">
        <v>300</v>
      </c>
      <c r="F119" s="98" t="s">
        <v>431</v>
      </c>
      <c r="G119" s="76"/>
      <c r="H119" s="76"/>
    </row>
    <row r="120" spans="1:13" x14ac:dyDescent="0.25">
      <c r="B120" s="79"/>
      <c r="D120" s="79"/>
      <c r="E120" s="79"/>
      <c r="F120" s="79"/>
      <c r="G120" s="79"/>
      <c r="I120" s="79"/>
      <c r="J120" s="79"/>
      <c r="K120" s="80"/>
      <c r="L120" s="80"/>
      <c r="M120" s="80"/>
    </row>
    <row r="121" spans="1:13" ht="20.25" x14ac:dyDescent="0.3">
      <c r="A121" s="616" t="s">
        <v>436</v>
      </c>
      <c r="B121" s="616"/>
      <c r="C121" s="616"/>
      <c r="D121" s="616"/>
      <c r="E121" s="616"/>
      <c r="F121" s="616"/>
      <c r="G121" s="616"/>
      <c r="H121" s="616"/>
    </row>
    <row r="122" spans="1:13" ht="55.5" customHeight="1" x14ac:dyDescent="0.2">
      <c r="A122" s="47" t="s">
        <v>142</v>
      </c>
      <c r="B122" s="47" t="s">
        <v>293</v>
      </c>
      <c r="C122" s="47" t="s">
        <v>294</v>
      </c>
      <c r="D122" s="47" t="s">
        <v>143</v>
      </c>
      <c r="E122" s="47" t="s">
        <v>299</v>
      </c>
      <c r="F122" s="47" t="s">
        <v>298</v>
      </c>
      <c r="G122" s="47" t="s">
        <v>346</v>
      </c>
      <c r="H122" s="47" t="s">
        <v>296</v>
      </c>
    </row>
    <row r="123" spans="1:13" ht="12.75" x14ac:dyDescent="0.2">
      <c r="A123" s="93"/>
      <c r="B123" s="93">
        <v>1</v>
      </c>
      <c r="C123" s="93">
        <v>2</v>
      </c>
      <c r="D123" s="93">
        <v>3</v>
      </c>
      <c r="E123" s="93">
        <v>4</v>
      </c>
      <c r="F123" s="93">
        <v>5</v>
      </c>
      <c r="G123" s="93">
        <v>6</v>
      </c>
      <c r="H123" s="93">
        <v>7</v>
      </c>
    </row>
    <row r="124" spans="1:13" ht="23.25" customHeight="1" x14ac:dyDescent="0.2">
      <c r="A124" s="49">
        <v>1</v>
      </c>
      <c r="B124" s="612" t="s">
        <v>341</v>
      </c>
      <c r="C124" s="50" t="s">
        <v>144</v>
      </c>
      <c r="D124" s="50" t="s">
        <v>144</v>
      </c>
      <c r="E124" s="50" t="s">
        <v>295</v>
      </c>
      <c r="F124" s="51">
        <v>0.3</v>
      </c>
      <c r="G124" s="51"/>
      <c r="H124" s="51"/>
      <c r="J124">
        <v>0.25</v>
      </c>
    </row>
    <row r="125" spans="1:13" ht="23.25" customHeight="1" x14ac:dyDescent="0.2">
      <c r="A125" s="49">
        <v>2</v>
      </c>
      <c r="B125" s="613"/>
      <c r="C125" s="50" t="s">
        <v>145</v>
      </c>
      <c r="D125" s="50" t="s">
        <v>145</v>
      </c>
      <c r="E125" s="50" t="s">
        <v>295</v>
      </c>
      <c r="F125" s="51">
        <v>0.23</v>
      </c>
      <c r="G125" s="51"/>
      <c r="H125" s="51"/>
    </row>
    <row r="126" spans="1:13" ht="23.25" customHeight="1" x14ac:dyDescent="0.2">
      <c r="A126" s="49">
        <v>3</v>
      </c>
      <c r="B126" s="613"/>
      <c r="C126" s="50" t="s">
        <v>150</v>
      </c>
      <c r="D126" s="50" t="str">
        <f t="shared" ref="D126:D135" si="4">C126</f>
        <v>ООО "КРУГ"</v>
      </c>
      <c r="E126" s="50" t="s">
        <v>295</v>
      </c>
      <c r="F126" s="51">
        <v>0.09</v>
      </c>
      <c r="G126" s="51"/>
      <c r="H126" s="51"/>
    </row>
    <row r="127" spans="1:13" ht="23.25" customHeight="1" x14ac:dyDescent="0.2">
      <c r="A127" s="49">
        <v>4</v>
      </c>
      <c r="B127" s="613"/>
      <c r="C127" s="50" t="s">
        <v>149</v>
      </c>
      <c r="D127" s="50" t="str">
        <f t="shared" si="4"/>
        <v>ИП Первухин Л.В.</v>
      </c>
      <c r="E127" s="50" t="s">
        <v>295</v>
      </c>
      <c r="F127" s="51">
        <v>1E-4</v>
      </c>
      <c r="G127" s="51"/>
      <c r="H127" s="51"/>
    </row>
    <row r="128" spans="1:13" ht="23.25" customHeight="1" x14ac:dyDescent="0.2">
      <c r="A128" s="49">
        <v>5</v>
      </c>
      <c r="B128" s="613"/>
      <c r="C128" s="50" t="s">
        <v>146</v>
      </c>
      <c r="D128" s="50" t="str">
        <f t="shared" si="4"/>
        <v>АО "ТНН"</v>
      </c>
      <c r="E128" s="50" t="s">
        <v>295</v>
      </c>
      <c r="F128" s="51">
        <v>5.0000000000000001E-3</v>
      </c>
      <c r="G128" s="51"/>
      <c r="H128" s="51"/>
    </row>
    <row r="129" spans="1:8" ht="21" customHeight="1" x14ac:dyDescent="0.2">
      <c r="A129" s="49">
        <v>6</v>
      </c>
      <c r="B129" s="613"/>
      <c r="C129" s="50" t="s">
        <v>146</v>
      </c>
      <c r="D129" s="50" t="str">
        <f t="shared" si="4"/>
        <v>АО "ТНН"</v>
      </c>
      <c r="E129" s="50" t="s">
        <v>295</v>
      </c>
      <c r="F129" s="51">
        <v>5.0000000000000001E-3</v>
      </c>
      <c r="G129" s="51"/>
      <c r="H129" s="51"/>
    </row>
    <row r="130" spans="1:8" ht="23.25" customHeight="1" x14ac:dyDescent="0.2">
      <c r="A130" s="49">
        <v>7</v>
      </c>
      <c r="B130" s="613"/>
      <c r="C130" s="50" t="s">
        <v>147</v>
      </c>
      <c r="D130" s="50" t="str">
        <f t="shared" si="4"/>
        <v>АО "РЭД"</v>
      </c>
      <c r="E130" s="50" t="s">
        <v>295</v>
      </c>
      <c r="F130" s="51">
        <v>0.04</v>
      </c>
      <c r="G130" s="51"/>
      <c r="H130" s="51"/>
    </row>
    <row r="131" spans="1:8" ht="23.25" customHeight="1" x14ac:dyDescent="0.2">
      <c r="A131" s="49">
        <v>8</v>
      </c>
      <c r="B131" s="613"/>
      <c r="C131" s="50" t="s">
        <v>340</v>
      </c>
      <c r="D131" s="50" t="str">
        <f t="shared" si="4"/>
        <v>ООО "РАМА"</v>
      </c>
      <c r="E131" s="50" t="s">
        <v>295</v>
      </c>
      <c r="F131" s="51">
        <v>8.2000000000000007E-3</v>
      </c>
      <c r="G131" s="51"/>
      <c r="H131" s="51"/>
    </row>
    <row r="132" spans="1:8" ht="21" customHeight="1" x14ac:dyDescent="0.2">
      <c r="A132" s="49">
        <v>9</v>
      </c>
      <c r="B132" s="613"/>
      <c r="C132" s="50" t="s">
        <v>389</v>
      </c>
      <c r="D132" s="50" t="str">
        <f t="shared" si="4"/>
        <v>ООО "Промсырье"</v>
      </c>
      <c r="E132" s="50" t="s">
        <v>295</v>
      </c>
      <c r="F132" s="51">
        <v>8.0000000000000002E-3</v>
      </c>
      <c r="G132" s="51"/>
      <c r="H132" s="51"/>
    </row>
    <row r="133" spans="1:8" ht="30.75" customHeight="1" x14ac:dyDescent="0.2">
      <c r="A133" s="49">
        <v>10</v>
      </c>
      <c r="B133" s="613"/>
      <c r="C133" s="50" t="s">
        <v>417</v>
      </c>
      <c r="D133" s="50" t="str">
        <f>C133</f>
        <v>ИП Климцова А.В.</v>
      </c>
      <c r="E133" s="50" t="s">
        <v>295</v>
      </c>
      <c r="F133" s="51">
        <v>0</v>
      </c>
      <c r="G133" s="51"/>
      <c r="H133" s="51"/>
    </row>
    <row r="134" spans="1:8" ht="23.25" customHeight="1" x14ac:dyDescent="0.2">
      <c r="A134" s="49">
        <v>11</v>
      </c>
      <c r="B134" s="613"/>
      <c r="C134" s="50" t="s">
        <v>154</v>
      </c>
      <c r="D134" s="50" t="str">
        <f t="shared" si="4"/>
        <v>ООО "Лизард"</v>
      </c>
      <c r="E134" s="50" t="s">
        <v>295</v>
      </c>
      <c r="F134" s="51">
        <v>0</v>
      </c>
      <c r="G134" s="51"/>
      <c r="H134" s="51"/>
    </row>
    <row r="135" spans="1:8" ht="62.25" customHeight="1" x14ac:dyDescent="0.2">
      <c r="A135" s="49">
        <v>12</v>
      </c>
      <c r="B135" s="614"/>
      <c r="C135" s="50" t="s">
        <v>155</v>
      </c>
      <c r="D135" s="50" t="str">
        <f t="shared" si="4"/>
        <v>ООО "Научно-производственный центр гидроавтоматики"</v>
      </c>
      <c r="E135" s="50" t="s">
        <v>295</v>
      </c>
      <c r="F135" s="51">
        <v>0</v>
      </c>
      <c r="G135" s="51"/>
      <c r="H135" s="51"/>
    </row>
    <row r="136" spans="1:8" x14ac:dyDescent="0.25">
      <c r="A136" s="377"/>
      <c r="B136" s="377" t="s">
        <v>608</v>
      </c>
      <c r="C136" s="378"/>
      <c r="D136" s="378"/>
      <c r="E136" s="378"/>
      <c r="F136" s="51">
        <f>SUM(F124:F135)</f>
        <v>0.68630000000000002</v>
      </c>
      <c r="G136" s="377"/>
      <c r="H136" s="377"/>
    </row>
    <row r="137" spans="1:8" x14ac:dyDescent="0.25">
      <c r="H137" s="28" t="s">
        <v>120</v>
      </c>
    </row>
    <row r="138" spans="1:8" x14ac:dyDescent="0.25">
      <c r="H138" s="27" t="s">
        <v>92</v>
      </c>
    </row>
    <row r="139" spans="1:8" ht="12.75" customHeight="1" x14ac:dyDescent="0.25">
      <c r="H139" s="12" t="s">
        <v>148</v>
      </c>
    </row>
    <row r="141" spans="1:8" ht="18.75" x14ac:dyDescent="0.3">
      <c r="A141" s="615" t="s">
        <v>290</v>
      </c>
      <c r="B141" s="615"/>
      <c r="C141" s="615"/>
      <c r="D141" s="615"/>
      <c r="E141" s="615"/>
      <c r="F141" s="615"/>
      <c r="G141" s="615"/>
      <c r="H141" s="615"/>
    </row>
    <row r="142" spans="1:8" ht="20.25" x14ac:dyDescent="0.3">
      <c r="A142" s="77"/>
      <c r="B142" s="77"/>
      <c r="C142" s="82"/>
      <c r="D142" s="55" t="s">
        <v>291</v>
      </c>
      <c r="E142" s="83" t="s">
        <v>151</v>
      </c>
      <c r="F142" s="77"/>
      <c r="G142" s="77"/>
      <c r="H142" s="77"/>
    </row>
    <row r="143" spans="1:8" x14ac:dyDescent="0.25">
      <c r="A143" s="76"/>
      <c r="B143" s="76"/>
      <c r="C143"/>
      <c r="D143"/>
      <c r="E143" s="81" t="s">
        <v>11</v>
      </c>
      <c r="F143" s="76"/>
      <c r="G143" s="76"/>
      <c r="H143" s="76"/>
    </row>
    <row r="144" spans="1:8" ht="18.75" x14ac:dyDescent="0.3">
      <c r="A144" s="76"/>
      <c r="B144" s="76"/>
      <c r="C144"/>
      <c r="D144"/>
      <c r="E144" s="55" t="s">
        <v>152</v>
      </c>
      <c r="F144" s="76"/>
      <c r="G144" s="76"/>
      <c r="H144" s="76"/>
    </row>
    <row r="145" spans="1:13" ht="18.75" x14ac:dyDescent="0.3">
      <c r="A145" s="76"/>
      <c r="B145" s="76"/>
      <c r="C145"/>
      <c r="D145"/>
      <c r="E145" s="55"/>
      <c r="F145" s="76"/>
      <c r="G145" s="76"/>
      <c r="H145" s="76"/>
    </row>
    <row r="146" spans="1:13" ht="18.75" x14ac:dyDescent="0.3">
      <c r="A146" s="76"/>
      <c r="B146" s="76"/>
      <c r="C146"/>
      <c r="D146" s="78" t="s">
        <v>305</v>
      </c>
      <c r="E146" s="86" t="s">
        <v>292</v>
      </c>
      <c r="F146" s="98" t="s">
        <v>431</v>
      </c>
      <c r="G146" s="76"/>
      <c r="H146" s="76"/>
    </row>
    <row r="147" spans="1:13" x14ac:dyDescent="0.25">
      <c r="B147" s="79"/>
      <c r="D147" s="79"/>
      <c r="E147" s="79"/>
      <c r="F147" s="79"/>
      <c r="G147" s="79"/>
      <c r="I147" s="79"/>
      <c r="J147" s="79"/>
      <c r="K147" s="80"/>
      <c r="L147" s="80"/>
      <c r="M147" s="80"/>
    </row>
    <row r="148" spans="1:13" ht="20.25" x14ac:dyDescent="0.3">
      <c r="A148" s="616" t="s">
        <v>437</v>
      </c>
      <c r="B148" s="616"/>
      <c r="C148" s="616"/>
      <c r="D148" s="616"/>
      <c r="E148" s="616"/>
      <c r="F148" s="616"/>
      <c r="G148" s="616"/>
      <c r="H148" s="616"/>
    </row>
    <row r="149" spans="1:13" ht="55.5" customHeight="1" x14ac:dyDescent="0.2">
      <c r="A149" s="47" t="s">
        <v>142</v>
      </c>
      <c r="B149" s="47" t="s">
        <v>293</v>
      </c>
      <c r="C149" s="47" t="s">
        <v>294</v>
      </c>
      <c r="D149" s="47" t="s">
        <v>143</v>
      </c>
      <c r="E149" s="47" t="s">
        <v>299</v>
      </c>
      <c r="F149" s="47" t="s">
        <v>298</v>
      </c>
      <c r="G149" s="47" t="s">
        <v>346</v>
      </c>
      <c r="H149" s="47" t="s">
        <v>296</v>
      </c>
    </row>
    <row r="150" spans="1:13" ht="12.75" x14ac:dyDescent="0.2">
      <c r="A150" s="93"/>
      <c r="B150" s="93">
        <v>1</v>
      </c>
      <c r="C150" s="93">
        <v>2</v>
      </c>
      <c r="D150" s="93">
        <v>3</v>
      </c>
      <c r="E150" s="93">
        <v>4</v>
      </c>
      <c r="F150" s="93">
        <v>5</v>
      </c>
      <c r="G150" s="93">
        <v>6</v>
      </c>
      <c r="H150" s="93">
        <v>7</v>
      </c>
    </row>
    <row r="151" spans="1:13" ht="21" customHeight="1" x14ac:dyDescent="0.2">
      <c r="A151" s="49">
        <v>1</v>
      </c>
      <c r="B151" s="612" t="s">
        <v>341</v>
      </c>
      <c r="C151" s="50" t="s">
        <v>144</v>
      </c>
      <c r="D151" s="50" t="s">
        <v>144</v>
      </c>
      <c r="E151" s="50" t="s">
        <v>295</v>
      </c>
      <c r="F151" s="51">
        <v>0.3</v>
      </c>
      <c r="G151" s="51"/>
      <c r="H151" s="51"/>
      <c r="J151">
        <v>0.2</v>
      </c>
    </row>
    <row r="152" spans="1:13" ht="21" customHeight="1" x14ac:dyDescent="0.2">
      <c r="A152" s="49">
        <v>2</v>
      </c>
      <c r="B152" s="613"/>
      <c r="C152" s="50" t="s">
        <v>145</v>
      </c>
      <c r="D152" s="50" t="s">
        <v>145</v>
      </c>
      <c r="E152" s="50" t="s">
        <v>295</v>
      </c>
      <c r="F152" s="51">
        <v>0.21</v>
      </c>
      <c r="G152" s="51"/>
      <c r="H152" s="51"/>
    </row>
    <row r="153" spans="1:13" ht="21" customHeight="1" x14ac:dyDescent="0.2">
      <c r="A153" s="49">
        <v>3</v>
      </c>
      <c r="B153" s="613"/>
      <c r="C153" s="50" t="s">
        <v>150</v>
      </c>
      <c r="D153" s="50" t="str">
        <f t="shared" ref="D153:D162" si="5">C153</f>
        <v>ООО "КРУГ"</v>
      </c>
      <c r="E153" s="50" t="s">
        <v>295</v>
      </c>
      <c r="F153" s="51">
        <v>8.5000000000000006E-2</v>
      </c>
      <c r="G153" s="51"/>
      <c r="H153" s="51"/>
    </row>
    <row r="154" spans="1:13" ht="21" customHeight="1" x14ac:dyDescent="0.2">
      <c r="A154" s="49">
        <v>4</v>
      </c>
      <c r="B154" s="613"/>
      <c r="C154" s="50" t="s">
        <v>149</v>
      </c>
      <c r="D154" s="50" t="str">
        <f t="shared" si="5"/>
        <v>ИП Первухин Л.В.</v>
      </c>
      <c r="E154" s="50" t="s">
        <v>295</v>
      </c>
      <c r="F154" s="51">
        <v>1E-4</v>
      </c>
      <c r="G154" s="51"/>
      <c r="H154" s="51"/>
    </row>
    <row r="155" spans="1:13" ht="21" customHeight="1" x14ac:dyDescent="0.2">
      <c r="A155" s="49">
        <v>5</v>
      </c>
      <c r="B155" s="613"/>
      <c r="C155" s="50" t="s">
        <v>146</v>
      </c>
      <c r="D155" s="50" t="str">
        <f t="shared" si="5"/>
        <v>АО "ТНН"</v>
      </c>
      <c r="E155" s="50" t="s">
        <v>295</v>
      </c>
      <c r="F155" s="51">
        <v>2E-3</v>
      </c>
      <c r="G155" s="51"/>
      <c r="H155" s="51"/>
    </row>
    <row r="156" spans="1:13" ht="21" customHeight="1" x14ac:dyDescent="0.2">
      <c r="A156" s="49">
        <v>6</v>
      </c>
      <c r="B156" s="613"/>
      <c r="C156" s="50" t="s">
        <v>146</v>
      </c>
      <c r="D156" s="50" t="str">
        <f t="shared" si="5"/>
        <v>АО "ТНН"</v>
      </c>
      <c r="E156" s="50" t="s">
        <v>295</v>
      </c>
      <c r="F156" s="51">
        <v>0</v>
      </c>
      <c r="G156" s="51"/>
      <c r="H156" s="51"/>
    </row>
    <row r="157" spans="1:13" ht="21" customHeight="1" x14ac:dyDescent="0.2">
      <c r="A157" s="49">
        <v>7</v>
      </c>
      <c r="B157" s="613"/>
      <c r="C157" s="50" t="s">
        <v>147</v>
      </c>
      <c r="D157" s="50" t="str">
        <f t="shared" si="5"/>
        <v>АО "РЭД"</v>
      </c>
      <c r="E157" s="50" t="s">
        <v>295</v>
      </c>
      <c r="F157" s="51">
        <v>0.03</v>
      </c>
      <c r="G157" s="51"/>
      <c r="H157" s="51"/>
    </row>
    <row r="158" spans="1:13" ht="21" customHeight="1" x14ac:dyDescent="0.2">
      <c r="A158" s="49">
        <v>8</v>
      </c>
      <c r="B158" s="613"/>
      <c r="C158" s="50" t="s">
        <v>340</v>
      </c>
      <c r="D158" s="50" t="str">
        <f t="shared" si="5"/>
        <v>ООО "РАМА"</v>
      </c>
      <c r="E158" s="50" t="s">
        <v>295</v>
      </c>
      <c r="F158" s="51">
        <v>7.1999999999999998E-3</v>
      </c>
      <c r="G158" s="51"/>
      <c r="H158" s="51"/>
    </row>
    <row r="159" spans="1:13" ht="21" customHeight="1" x14ac:dyDescent="0.2">
      <c r="A159" s="49">
        <v>9</v>
      </c>
      <c r="B159" s="613"/>
      <c r="C159" s="50" t="s">
        <v>389</v>
      </c>
      <c r="D159" s="50" t="str">
        <f t="shared" si="5"/>
        <v>ООО "Промсырье"</v>
      </c>
      <c r="E159" s="50" t="s">
        <v>295</v>
      </c>
      <c r="F159" s="51">
        <v>8.0000000000000002E-3</v>
      </c>
      <c r="G159" s="51"/>
      <c r="H159" s="51"/>
    </row>
    <row r="160" spans="1:13" ht="30.75" customHeight="1" x14ac:dyDescent="0.2">
      <c r="A160" s="49">
        <v>10</v>
      </c>
      <c r="B160" s="613"/>
      <c r="C160" s="50" t="s">
        <v>417</v>
      </c>
      <c r="D160" s="50" t="str">
        <f>C160</f>
        <v>ИП Климцова А.В.</v>
      </c>
      <c r="E160" s="50" t="s">
        <v>295</v>
      </c>
      <c r="F160" s="51">
        <v>0</v>
      </c>
      <c r="G160" s="51"/>
      <c r="H160" s="51"/>
    </row>
    <row r="161" spans="1:13" ht="21" customHeight="1" x14ac:dyDescent="0.2">
      <c r="A161" s="49">
        <v>11</v>
      </c>
      <c r="B161" s="613"/>
      <c r="C161" s="50" t="s">
        <v>154</v>
      </c>
      <c r="D161" s="50" t="str">
        <f t="shared" si="5"/>
        <v>ООО "Лизард"</v>
      </c>
      <c r="E161" s="50" t="s">
        <v>295</v>
      </c>
      <c r="F161" s="51">
        <v>0</v>
      </c>
      <c r="G161" s="51"/>
      <c r="H161" s="51"/>
    </row>
    <row r="162" spans="1:13" ht="54.75" customHeight="1" x14ac:dyDescent="0.2">
      <c r="A162" s="49">
        <v>12</v>
      </c>
      <c r="B162" s="614"/>
      <c r="C162" s="50" t="s">
        <v>155</v>
      </c>
      <c r="D162" s="50" t="str">
        <f t="shared" si="5"/>
        <v>ООО "Научно-производственный центр гидроавтоматики"</v>
      </c>
      <c r="E162" s="50" t="s">
        <v>295</v>
      </c>
      <c r="F162" s="51">
        <v>0</v>
      </c>
      <c r="G162" s="51"/>
      <c r="H162" s="51"/>
    </row>
    <row r="163" spans="1:13" x14ac:dyDescent="0.25">
      <c r="A163" s="377"/>
      <c r="B163" s="377" t="s">
        <v>608</v>
      </c>
      <c r="C163" s="378"/>
      <c r="D163" s="378"/>
      <c r="E163" s="378"/>
      <c r="F163" s="51">
        <f>SUM(F151:F162)</f>
        <v>0.64229999999999998</v>
      </c>
      <c r="G163" s="377"/>
      <c r="H163" s="377"/>
    </row>
    <row r="164" spans="1:13" x14ac:dyDescent="0.25">
      <c r="H164" s="28" t="s">
        <v>120</v>
      </c>
    </row>
    <row r="165" spans="1:13" x14ac:dyDescent="0.25">
      <c r="H165" s="27" t="s">
        <v>92</v>
      </c>
    </row>
    <row r="166" spans="1:13" ht="12.75" customHeight="1" x14ac:dyDescent="0.25">
      <c r="H166" s="12" t="s">
        <v>148</v>
      </c>
    </row>
    <row r="168" spans="1:13" ht="18.75" x14ac:dyDescent="0.3">
      <c r="A168" s="615" t="s">
        <v>290</v>
      </c>
      <c r="B168" s="615"/>
      <c r="C168" s="615"/>
      <c r="D168" s="615"/>
      <c r="E168" s="615"/>
      <c r="F168" s="615"/>
      <c r="G168" s="615"/>
      <c r="H168" s="615"/>
    </row>
    <row r="169" spans="1:13" ht="20.25" x14ac:dyDescent="0.3">
      <c r="A169" s="77"/>
      <c r="B169" s="77"/>
      <c r="C169" s="82"/>
      <c r="D169" s="55" t="s">
        <v>291</v>
      </c>
      <c r="E169" s="83" t="s">
        <v>151</v>
      </c>
      <c r="F169" s="77"/>
      <c r="G169" s="77"/>
      <c r="H169" s="77"/>
    </row>
    <row r="170" spans="1:13" x14ac:dyDescent="0.25">
      <c r="A170" s="76"/>
      <c r="B170" s="76"/>
      <c r="C170"/>
      <c r="D170"/>
      <c r="E170" s="81" t="s">
        <v>11</v>
      </c>
      <c r="F170" s="76"/>
      <c r="G170" s="76"/>
      <c r="H170" s="76"/>
    </row>
    <row r="171" spans="1:13" ht="18.75" x14ac:dyDescent="0.3">
      <c r="A171" s="76"/>
      <c r="B171" s="76"/>
      <c r="C171"/>
      <c r="D171"/>
      <c r="E171" s="55" t="s">
        <v>152</v>
      </c>
      <c r="F171" s="76"/>
      <c r="G171" s="76"/>
      <c r="H171" s="76"/>
    </row>
    <row r="172" spans="1:13" ht="18.75" x14ac:dyDescent="0.3">
      <c r="A172" s="76"/>
      <c r="B172" s="76"/>
      <c r="C172"/>
      <c r="D172"/>
      <c r="E172" s="55"/>
      <c r="F172" s="76"/>
      <c r="G172" s="76"/>
      <c r="H172" s="76"/>
    </row>
    <row r="173" spans="1:13" ht="18.75" x14ac:dyDescent="0.3">
      <c r="A173" s="76"/>
      <c r="B173" s="76"/>
      <c r="C173"/>
      <c r="D173" s="118" t="s">
        <v>305</v>
      </c>
      <c r="E173" s="86" t="s">
        <v>336</v>
      </c>
      <c r="F173" s="98" t="s">
        <v>431</v>
      </c>
      <c r="G173" s="76"/>
      <c r="H173" s="76"/>
    </row>
    <row r="174" spans="1:13" x14ac:dyDescent="0.25">
      <c r="B174" s="79"/>
      <c r="D174" s="79"/>
      <c r="E174" s="79"/>
      <c r="F174" s="79"/>
      <c r="G174" s="79"/>
      <c r="I174" s="79"/>
      <c r="J174" s="79"/>
      <c r="K174" s="80"/>
      <c r="L174" s="80"/>
      <c r="M174" s="80"/>
    </row>
    <row r="175" spans="1:13" ht="20.25" x14ac:dyDescent="0.3">
      <c r="A175" s="616" t="s">
        <v>438</v>
      </c>
      <c r="B175" s="616"/>
      <c r="C175" s="616"/>
      <c r="D175" s="616"/>
      <c r="E175" s="616"/>
      <c r="F175" s="616"/>
      <c r="G175" s="616"/>
      <c r="H175" s="616"/>
    </row>
    <row r="176" spans="1:13" ht="55.5" customHeight="1" x14ac:dyDescent="0.2">
      <c r="A176" s="47" t="s">
        <v>142</v>
      </c>
      <c r="B176" s="47" t="s">
        <v>293</v>
      </c>
      <c r="C176" s="47" t="s">
        <v>294</v>
      </c>
      <c r="D176" s="47" t="s">
        <v>143</v>
      </c>
      <c r="E176" s="47" t="s">
        <v>299</v>
      </c>
      <c r="F176" s="47" t="s">
        <v>298</v>
      </c>
      <c r="G176" s="47" t="s">
        <v>346</v>
      </c>
      <c r="H176" s="47" t="s">
        <v>296</v>
      </c>
    </row>
    <row r="177" spans="1:10" ht="12.75" x14ac:dyDescent="0.2">
      <c r="A177" s="93"/>
      <c r="B177" s="93">
        <v>1</v>
      </c>
      <c r="C177" s="93">
        <v>2</v>
      </c>
      <c r="D177" s="93">
        <v>3</v>
      </c>
      <c r="E177" s="93">
        <v>4</v>
      </c>
      <c r="F177" s="93">
        <v>5</v>
      </c>
      <c r="G177" s="93">
        <v>6</v>
      </c>
      <c r="H177" s="93">
        <v>7</v>
      </c>
    </row>
    <row r="178" spans="1:10" ht="21" customHeight="1" x14ac:dyDescent="0.2">
      <c r="A178" s="49">
        <v>1</v>
      </c>
      <c r="B178" s="612" t="s">
        <v>341</v>
      </c>
      <c r="C178" s="50" t="s">
        <v>144</v>
      </c>
      <c r="D178" s="50" t="s">
        <v>144</v>
      </c>
      <c r="E178" s="50" t="s">
        <v>295</v>
      </c>
      <c r="F178" s="51">
        <v>0.3</v>
      </c>
      <c r="G178" s="51"/>
      <c r="H178" s="51"/>
      <c r="J178">
        <v>0.3</v>
      </c>
    </row>
    <row r="179" spans="1:10" ht="21" customHeight="1" x14ac:dyDescent="0.2">
      <c r="A179" s="49">
        <v>2</v>
      </c>
      <c r="B179" s="613"/>
      <c r="C179" s="50" t="s">
        <v>145</v>
      </c>
      <c r="D179" s="50" t="s">
        <v>145</v>
      </c>
      <c r="E179" s="50" t="s">
        <v>295</v>
      </c>
      <c r="F179" s="51">
        <v>0.21</v>
      </c>
      <c r="G179" s="51"/>
      <c r="H179" s="51"/>
    </row>
    <row r="180" spans="1:10" ht="21" customHeight="1" x14ac:dyDescent="0.2">
      <c r="A180" s="49">
        <v>3</v>
      </c>
      <c r="B180" s="613"/>
      <c r="C180" s="50" t="s">
        <v>150</v>
      </c>
      <c r="D180" s="50" t="str">
        <f t="shared" ref="D180:D189" si="6">C180</f>
        <v>ООО "КРУГ"</v>
      </c>
      <c r="E180" s="50" t="s">
        <v>295</v>
      </c>
      <c r="F180" s="51">
        <v>8.5000000000000006E-2</v>
      </c>
      <c r="G180" s="51"/>
      <c r="H180" s="51"/>
    </row>
    <row r="181" spans="1:10" ht="21" customHeight="1" x14ac:dyDescent="0.2">
      <c r="A181" s="49">
        <v>4</v>
      </c>
      <c r="B181" s="613"/>
      <c r="C181" s="50" t="s">
        <v>149</v>
      </c>
      <c r="D181" s="50" t="str">
        <f t="shared" si="6"/>
        <v>ИП Первухин Л.В.</v>
      </c>
      <c r="E181" s="50" t="s">
        <v>295</v>
      </c>
      <c r="F181" s="51">
        <v>1E-4</v>
      </c>
      <c r="G181" s="51"/>
      <c r="H181" s="51"/>
    </row>
    <row r="182" spans="1:10" ht="21" customHeight="1" x14ac:dyDescent="0.2">
      <c r="A182" s="49">
        <v>5</v>
      </c>
      <c r="B182" s="613"/>
      <c r="C182" s="50" t="s">
        <v>146</v>
      </c>
      <c r="D182" s="50" t="str">
        <f t="shared" si="6"/>
        <v>АО "ТНН"</v>
      </c>
      <c r="E182" s="50" t="s">
        <v>295</v>
      </c>
      <c r="F182" s="51">
        <v>2E-3</v>
      </c>
      <c r="G182" s="51"/>
      <c r="H182" s="51"/>
    </row>
    <row r="183" spans="1:10" ht="21" customHeight="1" x14ac:dyDescent="0.2">
      <c r="A183" s="49">
        <v>6</v>
      </c>
      <c r="B183" s="613"/>
      <c r="C183" s="50" t="s">
        <v>146</v>
      </c>
      <c r="D183" s="50" t="str">
        <f t="shared" si="6"/>
        <v>АО "ТНН"</v>
      </c>
      <c r="E183" s="50" t="s">
        <v>295</v>
      </c>
      <c r="F183" s="51">
        <v>0</v>
      </c>
      <c r="G183" s="51"/>
      <c r="H183" s="51"/>
    </row>
    <row r="184" spans="1:10" ht="21" customHeight="1" x14ac:dyDescent="0.2">
      <c r="A184" s="49">
        <v>7</v>
      </c>
      <c r="B184" s="613"/>
      <c r="C184" s="50" t="s">
        <v>147</v>
      </c>
      <c r="D184" s="50" t="str">
        <f t="shared" si="6"/>
        <v>АО "РЭД"</v>
      </c>
      <c r="E184" s="50" t="s">
        <v>295</v>
      </c>
      <c r="F184" s="51">
        <v>0.03</v>
      </c>
      <c r="G184" s="51"/>
      <c r="H184" s="51"/>
    </row>
    <row r="185" spans="1:10" ht="21" customHeight="1" x14ac:dyDescent="0.2">
      <c r="A185" s="49">
        <v>8</v>
      </c>
      <c r="B185" s="613"/>
      <c r="C185" s="50" t="s">
        <v>340</v>
      </c>
      <c r="D185" s="50" t="str">
        <f t="shared" si="6"/>
        <v>ООО "РАМА"</v>
      </c>
      <c r="E185" s="50" t="s">
        <v>295</v>
      </c>
      <c r="F185" s="51">
        <v>7.1999999999999998E-3</v>
      </c>
      <c r="G185" s="51"/>
      <c r="H185" s="51"/>
    </row>
    <row r="186" spans="1:10" ht="21" customHeight="1" x14ac:dyDescent="0.2">
      <c r="A186" s="49">
        <v>9</v>
      </c>
      <c r="B186" s="613"/>
      <c r="C186" s="50" t="s">
        <v>389</v>
      </c>
      <c r="D186" s="50" t="str">
        <f t="shared" si="6"/>
        <v>ООО "Промсырье"</v>
      </c>
      <c r="E186" s="50" t="s">
        <v>295</v>
      </c>
      <c r="F186" s="51">
        <v>8.0000000000000002E-3</v>
      </c>
      <c r="G186" s="51"/>
      <c r="H186" s="51"/>
    </row>
    <row r="187" spans="1:10" ht="30.75" customHeight="1" x14ac:dyDescent="0.2">
      <c r="A187" s="49">
        <v>10</v>
      </c>
      <c r="B187" s="613"/>
      <c r="C187" s="50" t="s">
        <v>417</v>
      </c>
      <c r="D187" s="50" t="str">
        <f>C187</f>
        <v>ИП Климцова А.В.</v>
      </c>
      <c r="E187" s="50" t="s">
        <v>295</v>
      </c>
      <c r="F187" s="51">
        <v>0</v>
      </c>
      <c r="G187" s="51"/>
      <c r="H187" s="51"/>
    </row>
    <row r="188" spans="1:10" ht="21" customHeight="1" x14ac:dyDescent="0.2">
      <c r="A188" s="49">
        <v>11</v>
      </c>
      <c r="B188" s="613"/>
      <c r="C188" s="50" t="s">
        <v>154</v>
      </c>
      <c r="D188" s="50" t="str">
        <f t="shared" si="6"/>
        <v>ООО "Лизард"</v>
      </c>
      <c r="E188" s="50" t="s">
        <v>295</v>
      </c>
      <c r="F188" s="51">
        <v>0</v>
      </c>
      <c r="G188" s="51"/>
      <c r="H188" s="51"/>
    </row>
    <row r="189" spans="1:10" ht="54.75" customHeight="1" x14ac:dyDescent="0.2">
      <c r="A189" s="49">
        <v>12</v>
      </c>
      <c r="B189" s="614"/>
      <c r="C189" s="50" t="s">
        <v>155</v>
      </c>
      <c r="D189" s="50" t="str">
        <f t="shared" si="6"/>
        <v>ООО "Научно-производственный центр гидроавтоматики"</v>
      </c>
      <c r="E189" s="50" t="s">
        <v>295</v>
      </c>
      <c r="F189" s="51">
        <v>0</v>
      </c>
      <c r="G189" s="51"/>
      <c r="H189" s="51"/>
    </row>
    <row r="190" spans="1:10" x14ac:dyDescent="0.25">
      <c r="A190" s="377"/>
      <c r="B190" s="377" t="s">
        <v>608</v>
      </c>
      <c r="C190" s="378"/>
      <c r="D190" s="378"/>
      <c r="E190" s="378"/>
      <c r="F190" s="51">
        <f>SUM(F178:F189)</f>
        <v>0.64229999999999998</v>
      </c>
      <c r="G190" s="377"/>
      <c r="H190" s="377"/>
    </row>
    <row r="191" spans="1:10" x14ac:dyDescent="0.25">
      <c r="H191" s="28" t="s">
        <v>120</v>
      </c>
    </row>
    <row r="192" spans="1:10" x14ac:dyDescent="0.25">
      <c r="H192" s="27" t="s">
        <v>92</v>
      </c>
    </row>
    <row r="193" spans="1:13" ht="12.75" customHeight="1" x14ac:dyDescent="0.25">
      <c r="H193" s="12" t="s">
        <v>148</v>
      </c>
    </row>
    <row r="195" spans="1:13" ht="18.75" x14ac:dyDescent="0.3">
      <c r="A195" s="615" t="s">
        <v>290</v>
      </c>
      <c r="B195" s="615"/>
      <c r="C195" s="615"/>
      <c r="D195" s="615"/>
      <c r="E195" s="615"/>
      <c r="F195" s="615"/>
      <c r="G195" s="615"/>
      <c r="H195" s="615"/>
    </row>
    <row r="196" spans="1:13" ht="20.25" x14ac:dyDescent="0.3">
      <c r="A196" s="77"/>
      <c r="B196" s="77"/>
      <c r="C196" s="82"/>
      <c r="D196" s="55" t="s">
        <v>291</v>
      </c>
      <c r="E196" s="83" t="s">
        <v>151</v>
      </c>
      <c r="F196" s="77"/>
      <c r="G196" s="77"/>
      <c r="H196" s="77"/>
    </row>
    <row r="197" spans="1:13" x14ac:dyDescent="0.25">
      <c r="A197" s="76"/>
      <c r="B197" s="76"/>
      <c r="C197"/>
      <c r="D197"/>
      <c r="E197" s="81" t="s">
        <v>11</v>
      </c>
      <c r="F197" s="76"/>
      <c r="G197" s="76"/>
      <c r="H197" s="76"/>
    </row>
    <row r="198" spans="1:13" ht="18.75" x14ac:dyDescent="0.3">
      <c r="A198" s="76"/>
      <c r="B198" s="76"/>
      <c r="C198"/>
      <c r="D198"/>
      <c r="E198" s="55" t="s">
        <v>152</v>
      </c>
      <c r="F198" s="76"/>
      <c r="G198" s="76"/>
      <c r="H198" s="76"/>
    </row>
    <row r="199" spans="1:13" ht="18.75" x14ac:dyDescent="0.3">
      <c r="A199" s="76"/>
      <c r="B199" s="76"/>
      <c r="C199"/>
      <c r="D199"/>
      <c r="E199" s="55"/>
      <c r="F199" s="76"/>
      <c r="G199" s="76"/>
      <c r="H199" s="76"/>
    </row>
    <row r="200" spans="1:13" ht="18.75" x14ac:dyDescent="0.3">
      <c r="A200" s="76"/>
      <c r="B200" s="76"/>
      <c r="C200"/>
      <c r="D200" s="110" t="s">
        <v>305</v>
      </c>
      <c r="E200" s="86" t="s">
        <v>339</v>
      </c>
      <c r="F200" s="98" t="s">
        <v>431</v>
      </c>
      <c r="G200" s="76"/>
      <c r="H200" s="76"/>
    </row>
    <row r="201" spans="1:13" x14ac:dyDescent="0.25">
      <c r="B201" s="79"/>
      <c r="D201" s="79"/>
      <c r="E201" s="79"/>
      <c r="F201" s="79"/>
      <c r="G201" s="79"/>
      <c r="I201" s="79"/>
      <c r="J201" s="79"/>
      <c r="K201" s="80"/>
      <c r="L201" s="80"/>
      <c r="M201" s="80"/>
    </row>
    <row r="202" spans="1:13" ht="20.25" x14ac:dyDescent="0.3">
      <c r="A202" s="616" t="s">
        <v>439</v>
      </c>
      <c r="B202" s="616"/>
      <c r="C202" s="616"/>
      <c r="D202" s="616"/>
      <c r="E202" s="616"/>
      <c r="F202" s="616"/>
      <c r="G202" s="616"/>
      <c r="H202" s="616"/>
    </row>
    <row r="203" spans="1:13" ht="55.5" customHeight="1" x14ac:dyDescent="0.2">
      <c r="A203" s="47" t="s">
        <v>142</v>
      </c>
      <c r="B203" s="47" t="s">
        <v>293</v>
      </c>
      <c r="C203" s="47" t="s">
        <v>294</v>
      </c>
      <c r="D203" s="47" t="s">
        <v>143</v>
      </c>
      <c r="E203" s="47" t="s">
        <v>299</v>
      </c>
      <c r="F203" s="47" t="s">
        <v>298</v>
      </c>
      <c r="G203" s="47" t="s">
        <v>346</v>
      </c>
      <c r="H203" s="47" t="s">
        <v>296</v>
      </c>
    </row>
    <row r="204" spans="1:13" ht="12.75" x14ac:dyDescent="0.2">
      <c r="A204" s="93"/>
      <c r="B204" s="93">
        <v>1</v>
      </c>
      <c r="C204" s="93">
        <v>2</v>
      </c>
      <c r="D204" s="93">
        <v>3</v>
      </c>
      <c r="E204" s="93">
        <v>4</v>
      </c>
      <c r="F204" s="93">
        <v>5</v>
      </c>
      <c r="G204" s="93">
        <v>6</v>
      </c>
      <c r="H204" s="93">
        <v>7</v>
      </c>
    </row>
    <row r="205" spans="1:13" ht="21" customHeight="1" x14ac:dyDescent="0.2">
      <c r="A205" s="49">
        <v>1</v>
      </c>
      <c r="B205" s="612" t="s">
        <v>341</v>
      </c>
      <c r="C205" s="50" t="s">
        <v>144</v>
      </c>
      <c r="D205" s="50" t="s">
        <v>144</v>
      </c>
      <c r="E205" s="50" t="s">
        <v>295</v>
      </c>
      <c r="F205" s="51">
        <v>0.3</v>
      </c>
      <c r="G205" s="51"/>
      <c r="H205" s="51"/>
      <c r="J205">
        <v>0.35</v>
      </c>
    </row>
    <row r="206" spans="1:13" ht="21" customHeight="1" x14ac:dyDescent="0.2">
      <c r="A206" s="49">
        <v>2</v>
      </c>
      <c r="B206" s="613"/>
      <c r="C206" s="50" t="s">
        <v>145</v>
      </c>
      <c r="D206" s="50" t="s">
        <v>145</v>
      </c>
      <c r="E206" s="50" t="s">
        <v>295</v>
      </c>
      <c r="F206" s="51">
        <v>0.21</v>
      </c>
      <c r="G206" s="51"/>
      <c r="H206" s="51"/>
    </row>
    <row r="207" spans="1:13" ht="21" customHeight="1" x14ac:dyDescent="0.2">
      <c r="A207" s="49">
        <v>3</v>
      </c>
      <c r="B207" s="613"/>
      <c r="C207" s="50" t="s">
        <v>150</v>
      </c>
      <c r="D207" s="50" t="str">
        <f t="shared" ref="D207:D216" si="7">C207</f>
        <v>ООО "КРУГ"</v>
      </c>
      <c r="E207" s="50" t="s">
        <v>295</v>
      </c>
      <c r="F207" s="51">
        <v>8.5000000000000006E-2</v>
      </c>
      <c r="G207" s="51"/>
      <c r="H207" s="51"/>
    </row>
    <row r="208" spans="1:13" ht="21" customHeight="1" x14ac:dyDescent="0.2">
      <c r="A208" s="49">
        <v>4</v>
      </c>
      <c r="B208" s="613"/>
      <c r="C208" s="50" t="s">
        <v>149</v>
      </c>
      <c r="D208" s="50" t="str">
        <f t="shared" si="7"/>
        <v>ИП Первухин Л.В.</v>
      </c>
      <c r="E208" s="50" t="s">
        <v>295</v>
      </c>
      <c r="F208" s="51">
        <v>1E-4</v>
      </c>
      <c r="G208" s="51"/>
      <c r="H208" s="51"/>
    </row>
    <row r="209" spans="1:8" ht="21" customHeight="1" x14ac:dyDescent="0.2">
      <c r="A209" s="49">
        <v>5</v>
      </c>
      <c r="B209" s="613"/>
      <c r="C209" s="50" t="s">
        <v>146</v>
      </c>
      <c r="D209" s="50" t="str">
        <f t="shared" si="7"/>
        <v>АО "ТНН"</v>
      </c>
      <c r="E209" s="50" t="s">
        <v>295</v>
      </c>
      <c r="F209" s="51">
        <v>2E-3</v>
      </c>
      <c r="G209" s="51"/>
      <c r="H209" s="51"/>
    </row>
    <row r="210" spans="1:8" ht="21" customHeight="1" x14ac:dyDescent="0.2">
      <c r="A210" s="49">
        <v>6</v>
      </c>
      <c r="B210" s="613"/>
      <c r="C210" s="50" t="s">
        <v>146</v>
      </c>
      <c r="D210" s="50" t="str">
        <f t="shared" si="7"/>
        <v>АО "ТНН"</v>
      </c>
      <c r="E210" s="50" t="s">
        <v>295</v>
      </c>
      <c r="F210" s="51">
        <v>0</v>
      </c>
      <c r="G210" s="51"/>
      <c r="H210" s="51"/>
    </row>
    <row r="211" spans="1:8" ht="21" customHeight="1" x14ac:dyDescent="0.2">
      <c r="A211" s="49">
        <v>7</v>
      </c>
      <c r="B211" s="613"/>
      <c r="C211" s="50" t="s">
        <v>147</v>
      </c>
      <c r="D211" s="50" t="str">
        <f t="shared" si="7"/>
        <v>АО "РЭД"</v>
      </c>
      <c r="E211" s="50" t="s">
        <v>295</v>
      </c>
      <c r="F211" s="51">
        <v>0.03</v>
      </c>
      <c r="G211" s="51"/>
      <c r="H211" s="51"/>
    </row>
    <row r="212" spans="1:8" ht="21" customHeight="1" x14ac:dyDescent="0.2">
      <c r="A212" s="49">
        <v>8</v>
      </c>
      <c r="B212" s="613"/>
      <c r="C212" s="50" t="s">
        <v>340</v>
      </c>
      <c r="D212" s="50" t="str">
        <f t="shared" si="7"/>
        <v>ООО "РАМА"</v>
      </c>
      <c r="E212" s="50" t="s">
        <v>295</v>
      </c>
      <c r="F212" s="51">
        <v>7.1999999999999998E-3</v>
      </c>
      <c r="G212" s="51"/>
      <c r="H212" s="51"/>
    </row>
    <row r="213" spans="1:8" ht="21" customHeight="1" x14ac:dyDescent="0.2">
      <c r="A213" s="49">
        <v>9</v>
      </c>
      <c r="B213" s="613"/>
      <c r="C213" s="50" t="s">
        <v>389</v>
      </c>
      <c r="D213" s="50" t="str">
        <f t="shared" si="7"/>
        <v>ООО "Промсырье"</v>
      </c>
      <c r="E213" s="50" t="s">
        <v>295</v>
      </c>
      <c r="F213" s="51">
        <v>8.0000000000000002E-3</v>
      </c>
      <c r="G213" s="51"/>
      <c r="H213" s="51"/>
    </row>
    <row r="214" spans="1:8" ht="30.75" customHeight="1" x14ac:dyDescent="0.2">
      <c r="A214" s="49">
        <v>10</v>
      </c>
      <c r="B214" s="613"/>
      <c r="C214" s="50" t="s">
        <v>417</v>
      </c>
      <c r="D214" s="50" t="str">
        <f>C214</f>
        <v>ИП Климцова А.В.</v>
      </c>
      <c r="E214" s="50" t="s">
        <v>295</v>
      </c>
      <c r="F214" s="51">
        <v>0</v>
      </c>
      <c r="G214" s="51"/>
      <c r="H214" s="51"/>
    </row>
    <row r="215" spans="1:8" ht="21" customHeight="1" x14ac:dyDescent="0.2">
      <c r="A215" s="49">
        <v>11</v>
      </c>
      <c r="B215" s="613"/>
      <c r="C215" s="50" t="s">
        <v>154</v>
      </c>
      <c r="D215" s="50" t="str">
        <f t="shared" si="7"/>
        <v>ООО "Лизард"</v>
      </c>
      <c r="E215" s="50" t="s">
        <v>295</v>
      </c>
      <c r="F215" s="51">
        <v>0</v>
      </c>
      <c r="G215" s="51"/>
      <c r="H215" s="51"/>
    </row>
    <row r="216" spans="1:8" ht="54.75" customHeight="1" x14ac:dyDescent="0.2">
      <c r="A216" s="49">
        <v>12</v>
      </c>
      <c r="B216" s="614"/>
      <c r="C216" s="50" t="s">
        <v>155</v>
      </c>
      <c r="D216" s="50" t="str">
        <f t="shared" si="7"/>
        <v>ООО "Научно-производственный центр гидроавтоматики"</v>
      </c>
      <c r="E216" s="50" t="s">
        <v>295</v>
      </c>
      <c r="F216" s="51">
        <v>0</v>
      </c>
      <c r="G216" s="51"/>
      <c r="H216" s="51"/>
    </row>
    <row r="217" spans="1:8" x14ac:dyDescent="0.25">
      <c r="A217" s="377"/>
      <c r="B217" s="377" t="s">
        <v>608</v>
      </c>
      <c r="C217" s="378"/>
      <c r="D217" s="378"/>
      <c r="E217" s="378"/>
      <c r="F217" s="51">
        <f>SUM(F205:F216)</f>
        <v>0.64229999999999998</v>
      </c>
      <c r="G217" s="377"/>
      <c r="H217" s="377"/>
    </row>
    <row r="218" spans="1:8" x14ac:dyDescent="0.25">
      <c r="H218" s="28" t="s">
        <v>120</v>
      </c>
    </row>
    <row r="219" spans="1:8" x14ac:dyDescent="0.25">
      <c r="H219" s="27" t="s">
        <v>601</v>
      </c>
    </row>
    <row r="220" spans="1:8" ht="12.75" customHeight="1" x14ac:dyDescent="0.25">
      <c r="H220" s="12" t="s">
        <v>148</v>
      </c>
    </row>
    <row r="222" spans="1:8" ht="18.75" x14ac:dyDescent="0.3">
      <c r="A222" s="615" t="s">
        <v>290</v>
      </c>
      <c r="B222" s="615"/>
      <c r="C222" s="615"/>
      <c r="D222" s="615"/>
      <c r="E222" s="615"/>
      <c r="F222" s="615"/>
      <c r="G222" s="615"/>
      <c r="H222" s="615"/>
    </row>
    <row r="223" spans="1:8" ht="20.25" x14ac:dyDescent="0.3">
      <c r="A223" s="77"/>
      <c r="B223" s="77"/>
      <c r="C223" s="82"/>
      <c r="D223" s="55" t="s">
        <v>291</v>
      </c>
      <c r="E223" s="83" t="s">
        <v>151</v>
      </c>
      <c r="F223" s="77"/>
      <c r="G223" s="77"/>
      <c r="H223" s="77"/>
    </row>
    <row r="224" spans="1:8" x14ac:dyDescent="0.25">
      <c r="A224" s="76"/>
      <c r="B224" s="76"/>
      <c r="C224"/>
      <c r="D224"/>
      <c r="E224" s="81" t="s">
        <v>11</v>
      </c>
      <c r="F224" s="76"/>
      <c r="G224" s="76"/>
      <c r="H224" s="76"/>
    </row>
    <row r="225" spans="1:13" ht="18.75" x14ac:dyDescent="0.3">
      <c r="A225" s="76"/>
      <c r="B225" s="76"/>
      <c r="C225"/>
      <c r="D225"/>
      <c r="E225" s="55" t="s">
        <v>152</v>
      </c>
      <c r="F225" s="76"/>
      <c r="G225" s="76"/>
      <c r="H225" s="76"/>
    </row>
    <row r="226" spans="1:13" ht="18.75" x14ac:dyDescent="0.3">
      <c r="A226" s="76"/>
      <c r="B226" s="76"/>
      <c r="C226"/>
      <c r="D226"/>
      <c r="E226" s="55"/>
      <c r="F226" s="76"/>
      <c r="G226" s="76"/>
      <c r="H226" s="76"/>
    </row>
    <row r="227" spans="1:13" ht="18.75" x14ac:dyDescent="0.3">
      <c r="A227" s="76"/>
      <c r="B227" s="76"/>
      <c r="C227"/>
      <c r="D227" s="121" t="s">
        <v>305</v>
      </c>
      <c r="E227" s="86" t="s">
        <v>342</v>
      </c>
      <c r="F227" s="98" t="s">
        <v>431</v>
      </c>
      <c r="G227" s="76"/>
      <c r="H227" s="76"/>
    </row>
    <row r="228" spans="1:13" x14ac:dyDescent="0.25">
      <c r="B228" s="79"/>
      <c r="D228" s="79"/>
      <c r="E228" s="79"/>
      <c r="F228" s="79"/>
      <c r="G228" s="79"/>
      <c r="I228" s="79"/>
      <c r="J228" s="79"/>
      <c r="K228" s="80"/>
      <c r="L228" s="80"/>
      <c r="M228" s="80"/>
    </row>
    <row r="229" spans="1:13" ht="20.25" x14ac:dyDescent="0.3">
      <c r="A229" s="616" t="s">
        <v>440</v>
      </c>
      <c r="B229" s="616"/>
      <c r="C229" s="616"/>
      <c r="D229" s="616"/>
      <c r="E229" s="616"/>
      <c r="F229" s="616"/>
      <c r="G229" s="616"/>
      <c r="H229" s="616"/>
    </row>
    <row r="230" spans="1:13" ht="55.5" customHeight="1" x14ac:dyDescent="0.2">
      <c r="A230" s="47" t="s">
        <v>142</v>
      </c>
      <c r="B230" s="47" t="s">
        <v>293</v>
      </c>
      <c r="C230" s="47" t="s">
        <v>294</v>
      </c>
      <c r="D230" s="47" t="s">
        <v>143</v>
      </c>
      <c r="E230" s="47" t="s">
        <v>299</v>
      </c>
      <c r="F230" s="47" t="s">
        <v>298</v>
      </c>
      <c r="G230" s="47" t="s">
        <v>346</v>
      </c>
      <c r="H230" s="47" t="s">
        <v>296</v>
      </c>
    </row>
    <row r="231" spans="1:13" ht="12.75" x14ac:dyDescent="0.2">
      <c r="A231" s="93"/>
      <c r="B231" s="93">
        <v>1</v>
      </c>
      <c r="C231" s="93">
        <v>2</v>
      </c>
      <c r="D231" s="93">
        <v>3</v>
      </c>
      <c r="E231" s="93">
        <v>4</v>
      </c>
      <c r="F231" s="93">
        <v>5</v>
      </c>
      <c r="G231" s="93">
        <v>6</v>
      </c>
      <c r="H231" s="93">
        <v>7</v>
      </c>
    </row>
    <row r="232" spans="1:13" ht="21" customHeight="1" x14ac:dyDescent="0.2">
      <c r="A232" s="49">
        <v>1</v>
      </c>
      <c r="B232" s="612" t="s">
        <v>341</v>
      </c>
      <c r="C232" s="50" t="s">
        <v>144</v>
      </c>
      <c r="D232" s="50" t="s">
        <v>144</v>
      </c>
      <c r="E232" s="50" t="s">
        <v>295</v>
      </c>
      <c r="F232" s="51">
        <v>0.3</v>
      </c>
      <c r="G232" s="51"/>
      <c r="H232" s="51"/>
      <c r="J232">
        <v>0.4</v>
      </c>
    </row>
    <row r="233" spans="1:13" ht="21" customHeight="1" x14ac:dyDescent="0.2">
      <c r="A233" s="49">
        <v>2</v>
      </c>
      <c r="B233" s="613"/>
      <c r="C233" s="50" t="s">
        <v>145</v>
      </c>
      <c r="D233" s="50" t="s">
        <v>145</v>
      </c>
      <c r="E233" s="50" t="s">
        <v>295</v>
      </c>
      <c r="F233" s="51">
        <v>0.22</v>
      </c>
      <c r="G233" s="51"/>
      <c r="H233" s="51"/>
    </row>
    <row r="234" spans="1:13" ht="21" customHeight="1" x14ac:dyDescent="0.2">
      <c r="A234" s="49">
        <v>3</v>
      </c>
      <c r="B234" s="613"/>
      <c r="C234" s="50" t="s">
        <v>150</v>
      </c>
      <c r="D234" s="50" t="str">
        <f t="shared" ref="D234:D243" si="8">C234</f>
        <v>ООО "КРУГ"</v>
      </c>
      <c r="E234" s="50" t="s">
        <v>295</v>
      </c>
      <c r="F234" s="51">
        <v>8.5000000000000006E-2</v>
      </c>
      <c r="G234" s="51"/>
      <c r="H234" s="51"/>
    </row>
    <row r="235" spans="1:13" ht="21" customHeight="1" x14ac:dyDescent="0.2">
      <c r="A235" s="49">
        <v>4</v>
      </c>
      <c r="B235" s="613"/>
      <c r="C235" s="50" t="s">
        <v>149</v>
      </c>
      <c r="D235" s="50" t="str">
        <f t="shared" si="8"/>
        <v>ИП Первухин Л.В.</v>
      </c>
      <c r="E235" s="50" t="s">
        <v>295</v>
      </c>
      <c r="F235" s="51">
        <v>1.5E-3</v>
      </c>
      <c r="G235" s="51"/>
      <c r="H235" s="51"/>
    </row>
    <row r="236" spans="1:13" ht="21" customHeight="1" x14ac:dyDescent="0.2">
      <c r="A236" s="49">
        <v>5</v>
      </c>
      <c r="B236" s="613"/>
      <c r="C236" s="50" t="s">
        <v>146</v>
      </c>
      <c r="D236" s="50" t="str">
        <f t="shared" si="8"/>
        <v>АО "ТНН"</v>
      </c>
      <c r="E236" s="50" t="s">
        <v>295</v>
      </c>
      <c r="F236" s="51">
        <v>5.0000000000000001E-3</v>
      </c>
      <c r="G236" s="51"/>
      <c r="H236" s="51"/>
    </row>
    <row r="237" spans="1:13" ht="21" customHeight="1" x14ac:dyDescent="0.2">
      <c r="A237" s="49">
        <v>6</v>
      </c>
      <c r="B237" s="613"/>
      <c r="C237" s="50" t="s">
        <v>146</v>
      </c>
      <c r="D237" s="50" t="str">
        <f t="shared" si="8"/>
        <v>АО "ТНН"</v>
      </c>
      <c r="E237" s="50" t="s">
        <v>295</v>
      </c>
      <c r="F237" s="51">
        <v>5.0000000000000001E-3</v>
      </c>
      <c r="G237" s="51"/>
      <c r="H237" s="51"/>
    </row>
    <row r="238" spans="1:13" ht="21" customHeight="1" x14ac:dyDescent="0.2">
      <c r="A238" s="49">
        <v>7</v>
      </c>
      <c r="B238" s="613"/>
      <c r="C238" s="50" t="s">
        <v>147</v>
      </c>
      <c r="D238" s="50" t="str">
        <f t="shared" si="8"/>
        <v>АО "РЭД"</v>
      </c>
      <c r="E238" s="50" t="s">
        <v>295</v>
      </c>
      <c r="F238" s="51">
        <v>0.03</v>
      </c>
      <c r="G238" s="51"/>
      <c r="H238" s="51"/>
    </row>
    <row r="239" spans="1:13" ht="21" customHeight="1" x14ac:dyDescent="0.2">
      <c r="A239" s="49">
        <v>8</v>
      </c>
      <c r="B239" s="613"/>
      <c r="C239" s="50" t="s">
        <v>340</v>
      </c>
      <c r="D239" s="50" t="str">
        <f t="shared" si="8"/>
        <v>ООО "РАМА"</v>
      </c>
      <c r="E239" s="50" t="s">
        <v>295</v>
      </c>
      <c r="F239" s="51">
        <v>8.2000000000000007E-3</v>
      </c>
      <c r="G239" s="51"/>
      <c r="H239" s="51"/>
    </row>
    <row r="240" spans="1:13" ht="21" customHeight="1" x14ac:dyDescent="0.2">
      <c r="A240" s="49">
        <v>9</v>
      </c>
      <c r="B240" s="613"/>
      <c r="C240" s="50" t="s">
        <v>389</v>
      </c>
      <c r="D240" s="50" t="str">
        <f t="shared" si="8"/>
        <v>ООО "Промсырье"</v>
      </c>
      <c r="E240" s="50" t="s">
        <v>295</v>
      </c>
      <c r="F240" s="51">
        <v>8.0000000000000002E-3</v>
      </c>
      <c r="G240" s="51"/>
      <c r="H240" s="51"/>
    </row>
    <row r="241" spans="1:13" ht="30.75" customHeight="1" x14ac:dyDescent="0.2">
      <c r="A241" s="49">
        <v>10</v>
      </c>
      <c r="B241" s="613"/>
      <c r="C241" s="50" t="s">
        <v>417</v>
      </c>
      <c r="D241" s="50" t="str">
        <f>C241</f>
        <v>ИП Климцова А.В.</v>
      </c>
      <c r="E241" s="50" t="s">
        <v>295</v>
      </c>
      <c r="F241" s="51">
        <v>0</v>
      </c>
      <c r="G241" s="51"/>
      <c r="H241" s="51"/>
    </row>
    <row r="242" spans="1:13" ht="21" customHeight="1" x14ac:dyDescent="0.2">
      <c r="A242" s="49">
        <v>11</v>
      </c>
      <c r="B242" s="613"/>
      <c r="C242" s="50" t="s">
        <v>154</v>
      </c>
      <c r="D242" s="50" t="str">
        <f t="shared" si="8"/>
        <v>ООО "Лизард"</v>
      </c>
      <c r="E242" s="50" t="s">
        <v>295</v>
      </c>
      <c r="F242" s="51">
        <v>0</v>
      </c>
      <c r="G242" s="51"/>
      <c r="H242" s="51"/>
    </row>
    <row r="243" spans="1:13" ht="50.25" customHeight="1" x14ac:dyDescent="0.2">
      <c r="A243" s="49">
        <v>12</v>
      </c>
      <c r="B243" s="614"/>
      <c r="C243" s="50" t="s">
        <v>155</v>
      </c>
      <c r="D243" s="50" t="str">
        <f t="shared" si="8"/>
        <v>ООО "Научно-производственный центр гидроавтоматики"</v>
      </c>
      <c r="E243" s="50" t="s">
        <v>295</v>
      </c>
      <c r="F243" s="51">
        <v>0</v>
      </c>
      <c r="G243" s="51"/>
      <c r="H243" s="51"/>
    </row>
    <row r="244" spans="1:13" x14ac:dyDescent="0.25">
      <c r="A244" s="377"/>
      <c r="B244" s="377" t="s">
        <v>608</v>
      </c>
      <c r="C244" s="378"/>
      <c r="D244" s="378"/>
      <c r="E244" s="378"/>
      <c r="F244" s="51">
        <f>SUM(F232:F243)</f>
        <v>0.66269999999999996</v>
      </c>
      <c r="G244" s="377"/>
      <c r="H244" s="377"/>
    </row>
    <row r="245" spans="1:13" x14ac:dyDescent="0.25">
      <c r="H245" s="28" t="s">
        <v>120</v>
      </c>
    </row>
    <row r="246" spans="1:13" x14ac:dyDescent="0.25">
      <c r="H246" s="27" t="s">
        <v>601</v>
      </c>
    </row>
    <row r="247" spans="1:13" ht="12.75" customHeight="1" x14ac:dyDescent="0.25">
      <c r="H247" s="12" t="s">
        <v>148</v>
      </c>
    </row>
    <row r="249" spans="1:13" ht="18.75" x14ac:dyDescent="0.3">
      <c r="A249" s="615" t="s">
        <v>290</v>
      </c>
      <c r="B249" s="615"/>
      <c r="C249" s="615"/>
      <c r="D249" s="615"/>
      <c r="E249" s="615"/>
      <c r="F249" s="615"/>
      <c r="G249" s="615"/>
      <c r="H249" s="615"/>
    </row>
    <row r="250" spans="1:13" ht="20.25" x14ac:dyDescent="0.3">
      <c r="A250" s="77"/>
      <c r="B250" s="77"/>
      <c r="C250" s="82"/>
      <c r="D250" s="55" t="s">
        <v>291</v>
      </c>
      <c r="E250" s="83" t="s">
        <v>151</v>
      </c>
      <c r="F250" s="77"/>
      <c r="G250" s="77"/>
      <c r="H250" s="77"/>
    </row>
    <row r="251" spans="1:13" x14ac:dyDescent="0.25">
      <c r="A251" s="76"/>
      <c r="B251" s="76"/>
      <c r="C251"/>
      <c r="D251"/>
      <c r="E251" s="81" t="s">
        <v>11</v>
      </c>
      <c r="F251" s="76"/>
      <c r="G251" s="76"/>
      <c r="H251" s="76"/>
    </row>
    <row r="252" spans="1:13" ht="18.75" x14ac:dyDescent="0.3">
      <c r="A252" s="76"/>
      <c r="B252" s="76"/>
      <c r="C252"/>
      <c r="D252"/>
      <c r="E252" s="55" t="s">
        <v>152</v>
      </c>
      <c r="F252" s="76"/>
      <c r="G252" s="76"/>
      <c r="H252" s="76"/>
    </row>
    <row r="253" spans="1:13" ht="18.75" x14ac:dyDescent="0.3">
      <c r="A253" s="76"/>
      <c r="B253" s="76"/>
      <c r="C253"/>
      <c r="D253"/>
      <c r="E253" s="55"/>
      <c r="F253" s="76"/>
      <c r="G253" s="76"/>
      <c r="H253" s="76"/>
    </row>
    <row r="254" spans="1:13" ht="18.75" x14ac:dyDescent="0.3">
      <c r="A254" s="76"/>
      <c r="B254" s="76"/>
      <c r="C254"/>
      <c r="D254" s="126" t="s">
        <v>305</v>
      </c>
      <c r="E254" s="86" t="s">
        <v>343</v>
      </c>
      <c r="F254" s="98" t="s">
        <v>431</v>
      </c>
      <c r="G254" s="76"/>
      <c r="H254" s="76"/>
    </row>
    <row r="255" spans="1:13" x14ac:dyDescent="0.25">
      <c r="B255" s="79"/>
      <c r="D255" s="79"/>
      <c r="E255" s="79"/>
      <c r="F255" s="79"/>
      <c r="G255" s="79"/>
      <c r="I255" s="79"/>
      <c r="J255" s="79"/>
      <c r="K255" s="80"/>
      <c r="L255" s="80"/>
      <c r="M255" s="80"/>
    </row>
    <row r="256" spans="1:13" ht="20.25" x14ac:dyDescent="0.3">
      <c r="A256" s="616" t="s">
        <v>441</v>
      </c>
      <c r="B256" s="616"/>
      <c r="C256" s="616"/>
      <c r="D256" s="616"/>
      <c r="E256" s="616"/>
      <c r="F256" s="616"/>
      <c r="G256" s="616"/>
      <c r="H256" s="616"/>
    </row>
    <row r="257" spans="1:10" ht="55.5" customHeight="1" x14ac:dyDescent="0.2">
      <c r="A257" s="47" t="s">
        <v>142</v>
      </c>
      <c r="B257" s="47" t="s">
        <v>293</v>
      </c>
      <c r="C257" s="47" t="s">
        <v>294</v>
      </c>
      <c r="D257" s="47" t="s">
        <v>143</v>
      </c>
      <c r="E257" s="47" t="s">
        <v>299</v>
      </c>
      <c r="F257" s="47" t="s">
        <v>298</v>
      </c>
      <c r="G257" s="47" t="s">
        <v>346</v>
      </c>
      <c r="H257" s="47" t="s">
        <v>296</v>
      </c>
    </row>
    <row r="258" spans="1:10" ht="12.75" x14ac:dyDescent="0.2">
      <c r="A258" s="93"/>
      <c r="B258" s="93">
        <v>1</v>
      </c>
      <c r="C258" s="93">
        <v>2</v>
      </c>
      <c r="D258" s="93">
        <v>3</v>
      </c>
      <c r="E258" s="93">
        <v>4</v>
      </c>
      <c r="F258" s="93">
        <v>5</v>
      </c>
      <c r="G258" s="93">
        <v>6</v>
      </c>
      <c r="H258" s="93">
        <v>7</v>
      </c>
    </row>
    <row r="259" spans="1:10" ht="21" customHeight="1" x14ac:dyDescent="0.2">
      <c r="A259" s="49">
        <v>1</v>
      </c>
      <c r="B259" s="612" t="s">
        <v>341</v>
      </c>
      <c r="C259" s="50" t="s">
        <v>144</v>
      </c>
      <c r="D259" s="50" t="s">
        <v>144</v>
      </c>
      <c r="E259" s="50" t="s">
        <v>295</v>
      </c>
      <c r="F259" s="51">
        <v>0.45</v>
      </c>
      <c r="G259" s="51"/>
      <c r="H259" s="51"/>
      <c r="J259">
        <v>0.7</v>
      </c>
    </row>
    <row r="260" spans="1:10" ht="21" customHeight="1" x14ac:dyDescent="0.2">
      <c r="A260" s="49">
        <v>2</v>
      </c>
      <c r="B260" s="613"/>
      <c r="C260" s="50" t="s">
        <v>145</v>
      </c>
      <c r="D260" s="50" t="s">
        <v>145</v>
      </c>
      <c r="E260" s="50" t="s">
        <v>295</v>
      </c>
      <c r="F260" s="51">
        <v>0.25</v>
      </c>
      <c r="G260" s="51"/>
      <c r="H260" s="51"/>
    </row>
    <row r="261" spans="1:10" ht="21" customHeight="1" x14ac:dyDescent="0.2">
      <c r="A261" s="49">
        <v>3</v>
      </c>
      <c r="B261" s="613"/>
      <c r="C261" s="50" t="s">
        <v>150</v>
      </c>
      <c r="D261" s="50" t="str">
        <f t="shared" ref="D261:D270" si="9">C261</f>
        <v>ООО "КРУГ"</v>
      </c>
      <c r="E261" s="50" t="s">
        <v>295</v>
      </c>
      <c r="F261" s="51">
        <v>0.09</v>
      </c>
      <c r="G261" s="51"/>
      <c r="H261" s="51"/>
    </row>
    <row r="262" spans="1:10" ht="21" customHeight="1" x14ac:dyDescent="0.2">
      <c r="A262" s="49">
        <v>4</v>
      </c>
      <c r="B262" s="613"/>
      <c r="C262" s="50" t="s">
        <v>149</v>
      </c>
      <c r="D262" s="50" t="str">
        <f t="shared" si="9"/>
        <v>ИП Первухин Л.В.</v>
      </c>
      <c r="E262" s="50" t="s">
        <v>295</v>
      </c>
      <c r="F262" s="51">
        <v>0.01</v>
      </c>
      <c r="G262" s="51"/>
      <c r="H262" s="51"/>
    </row>
    <row r="263" spans="1:10" ht="21" customHeight="1" x14ac:dyDescent="0.2">
      <c r="A263" s="49">
        <v>5</v>
      </c>
      <c r="B263" s="613"/>
      <c r="C263" s="50" t="s">
        <v>146</v>
      </c>
      <c r="D263" s="50" t="str">
        <f t="shared" si="9"/>
        <v>АО "ТНН"</v>
      </c>
      <c r="E263" s="50" t="s">
        <v>295</v>
      </c>
      <c r="F263" s="51">
        <v>0.04</v>
      </c>
      <c r="G263" s="51"/>
      <c r="H263" s="51"/>
    </row>
    <row r="264" spans="1:10" ht="21" customHeight="1" x14ac:dyDescent="0.2">
      <c r="A264" s="49">
        <v>6</v>
      </c>
      <c r="B264" s="613"/>
      <c r="C264" s="50" t="s">
        <v>146</v>
      </c>
      <c r="D264" s="50" t="str">
        <f t="shared" si="9"/>
        <v>АО "ТНН"</v>
      </c>
      <c r="E264" s="50" t="s">
        <v>295</v>
      </c>
      <c r="F264" s="51">
        <v>1.4999999999999999E-2</v>
      </c>
      <c r="G264" s="51"/>
      <c r="H264" s="51"/>
    </row>
    <row r="265" spans="1:10" ht="21" customHeight="1" x14ac:dyDescent="0.2">
      <c r="A265" s="49">
        <v>7</v>
      </c>
      <c r="B265" s="613"/>
      <c r="C265" s="50" t="s">
        <v>147</v>
      </c>
      <c r="D265" s="50" t="str">
        <f t="shared" si="9"/>
        <v>АО "РЭД"</v>
      </c>
      <c r="E265" s="50" t="s">
        <v>295</v>
      </c>
      <c r="F265" s="51">
        <v>0.1</v>
      </c>
      <c r="G265" s="51"/>
      <c r="H265" s="51"/>
    </row>
    <row r="266" spans="1:10" ht="21" customHeight="1" x14ac:dyDescent="0.2">
      <c r="A266" s="49">
        <v>8</v>
      </c>
      <c r="B266" s="613"/>
      <c r="C266" s="50" t="s">
        <v>340</v>
      </c>
      <c r="D266" s="50" t="str">
        <f t="shared" si="9"/>
        <v>ООО "РАМА"</v>
      </c>
      <c r="E266" s="50" t="s">
        <v>295</v>
      </c>
      <c r="F266" s="51">
        <v>1.72E-2</v>
      </c>
      <c r="G266" s="51"/>
      <c r="H266" s="51"/>
    </row>
    <row r="267" spans="1:10" ht="21" customHeight="1" x14ac:dyDescent="0.2">
      <c r="A267" s="49">
        <v>9</v>
      </c>
      <c r="B267" s="613"/>
      <c r="C267" s="50" t="s">
        <v>389</v>
      </c>
      <c r="D267" s="50" t="str">
        <f t="shared" si="9"/>
        <v>ООО "Промсырье"</v>
      </c>
      <c r="E267" s="50" t="s">
        <v>295</v>
      </c>
      <c r="F267" s="51">
        <v>8.0000000000000002E-3</v>
      </c>
      <c r="G267" s="51"/>
      <c r="H267" s="51"/>
    </row>
    <row r="268" spans="1:10" ht="30.75" customHeight="1" x14ac:dyDescent="0.2">
      <c r="A268" s="49">
        <v>10</v>
      </c>
      <c r="B268" s="613"/>
      <c r="C268" s="50" t="s">
        <v>417</v>
      </c>
      <c r="D268" s="50" t="str">
        <f>C268</f>
        <v>ИП Климцова А.В.</v>
      </c>
      <c r="E268" s="50" t="s">
        <v>295</v>
      </c>
      <c r="F268" s="51">
        <v>0</v>
      </c>
      <c r="G268" s="51"/>
      <c r="H268" s="51"/>
    </row>
    <row r="269" spans="1:10" ht="21" customHeight="1" x14ac:dyDescent="0.2">
      <c r="A269" s="49">
        <v>11</v>
      </c>
      <c r="B269" s="613"/>
      <c r="C269" s="50" t="s">
        <v>154</v>
      </c>
      <c r="D269" s="50" t="str">
        <f t="shared" si="9"/>
        <v>ООО "Лизард"</v>
      </c>
      <c r="E269" s="50" t="s">
        <v>295</v>
      </c>
      <c r="F269" s="51">
        <v>0</v>
      </c>
      <c r="G269" s="51"/>
      <c r="H269" s="51"/>
    </row>
    <row r="270" spans="1:10" ht="50.25" customHeight="1" x14ac:dyDescent="0.2">
      <c r="A270" s="49">
        <v>12</v>
      </c>
      <c r="B270" s="614"/>
      <c r="C270" s="50" t="s">
        <v>155</v>
      </c>
      <c r="D270" s="50" t="str">
        <f t="shared" si="9"/>
        <v>ООО "Научно-производственный центр гидроавтоматики"</v>
      </c>
      <c r="E270" s="50" t="s">
        <v>295</v>
      </c>
      <c r="F270" s="51">
        <v>0</v>
      </c>
      <c r="G270" s="51"/>
      <c r="H270" s="51"/>
    </row>
    <row r="271" spans="1:10" x14ac:dyDescent="0.25">
      <c r="A271" s="377"/>
      <c r="B271" s="377" t="s">
        <v>608</v>
      </c>
      <c r="C271" s="378"/>
      <c r="D271" s="378"/>
      <c r="E271" s="378"/>
      <c r="F271" s="51">
        <f>SUM(F259:F270)</f>
        <v>0.98019999999999996</v>
      </c>
      <c r="G271" s="377"/>
      <c r="H271" s="377"/>
    </row>
    <row r="272" spans="1:10" x14ac:dyDescent="0.25">
      <c r="H272" s="28" t="s">
        <v>120</v>
      </c>
    </row>
    <row r="273" spans="1:13" x14ac:dyDescent="0.25">
      <c r="H273" s="27" t="s">
        <v>601</v>
      </c>
    </row>
    <row r="274" spans="1:13" ht="12.75" customHeight="1" x14ac:dyDescent="0.25">
      <c r="H274" s="12" t="s">
        <v>148</v>
      </c>
    </row>
    <row r="275" spans="1:13" ht="15.75" customHeight="1" x14ac:dyDescent="0.2">
      <c r="A275" s="615" t="s">
        <v>290</v>
      </c>
      <c r="B275" s="615"/>
      <c r="C275" s="615"/>
      <c r="D275" s="615"/>
      <c r="E275" s="615"/>
      <c r="F275" s="615"/>
      <c r="G275" s="615"/>
      <c r="H275" s="615"/>
    </row>
    <row r="276" spans="1:13" ht="18.75" customHeight="1" x14ac:dyDescent="0.2">
      <c r="A276" s="615"/>
      <c r="B276" s="615"/>
      <c r="C276" s="615"/>
      <c r="D276" s="615"/>
      <c r="E276" s="615"/>
      <c r="F276" s="615"/>
      <c r="G276" s="615"/>
      <c r="H276" s="615"/>
    </row>
    <row r="277" spans="1:13" ht="20.25" x14ac:dyDescent="0.3">
      <c r="A277" s="77"/>
      <c r="B277" s="77"/>
      <c r="C277" s="82"/>
      <c r="D277" s="55" t="s">
        <v>291</v>
      </c>
      <c r="E277" s="83" t="s">
        <v>151</v>
      </c>
      <c r="F277" s="77"/>
      <c r="G277" s="77"/>
      <c r="H277" s="77"/>
    </row>
    <row r="278" spans="1:13" x14ac:dyDescent="0.25">
      <c r="A278" s="76"/>
      <c r="B278" s="76"/>
      <c r="C278"/>
      <c r="D278"/>
      <c r="E278" s="81" t="s">
        <v>11</v>
      </c>
      <c r="F278" s="76"/>
      <c r="G278" s="76"/>
      <c r="H278" s="76"/>
    </row>
    <row r="279" spans="1:13" ht="18.75" x14ac:dyDescent="0.3">
      <c r="A279" s="76"/>
      <c r="B279" s="76"/>
      <c r="C279"/>
      <c r="D279"/>
      <c r="E279" s="55" t="s">
        <v>152</v>
      </c>
      <c r="F279" s="76"/>
      <c r="G279" s="76"/>
      <c r="H279" s="76"/>
    </row>
    <row r="280" spans="1:13" ht="18.75" x14ac:dyDescent="0.3">
      <c r="A280" s="76"/>
      <c r="B280" s="76"/>
      <c r="C280"/>
      <c r="D280"/>
      <c r="E280" s="55"/>
      <c r="F280" s="76"/>
      <c r="G280" s="76"/>
      <c r="H280" s="76"/>
    </row>
    <row r="281" spans="1:13" ht="18.75" x14ac:dyDescent="0.3">
      <c r="A281" s="76"/>
      <c r="B281" s="76"/>
      <c r="C281"/>
      <c r="D281" s="126" t="s">
        <v>305</v>
      </c>
      <c r="E281" s="86" t="s">
        <v>344</v>
      </c>
      <c r="F281" s="98" t="s">
        <v>431</v>
      </c>
      <c r="G281" s="76"/>
      <c r="H281" s="76"/>
    </row>
    <row r="282" spans="1:13" x14ac:dyDescent="0.25">
      <c r="B282" s="79"/>
      <c r="D282" s="79"/>
      <c r="E282" s="79"/>
      <c r="F282" s="79"/>
      <c r="G282" s="79"/>
      <c r="I282" s="79"/>
      <c r="J282" s="79"/>
      <c r="K282" s="80"/>
      <c r="L282" s="80"/>
      <c r="M282" s="80"/>
    </row>
    <row r="283" spans="1:13" ht="20.25" x14ac:dyDescent="0.3">
      <c r="B283" s="127"/>
      <c r="C283" s="127"/>
      <c r="D283" s="127"/>
      <c r="E283" s="127"/>
      <c r="F283" s="127"/>
      <c r="G283" s="127"/>
      <c r="H283" s="152" t="s">
        <v>442</v>
      </c>
    </row>
    <row r="284" spans="1:13" ht="55.5" customHeight="1" x14ac:dyDescent="0.2">
      <c r="A284" s="47" t="s">
        <v>142</v>
      </c>
      <c r="B284" s="47" t="s">
        <v>293</v>
      </c>
      <c r="C284" s="47" t="s">
        <v>294</v>
      </c>
      <c r="D284" s="47" t="s">
        <v>143</v>
      </c>
      <c r="E284" s="47" t="s">
        <v>299</v>
      </c>
      <c r="F284" s="47" t="s">
        <v>298</v>
      </c>
      <c r="G284" s="47" t="s">
        <v>346</v>
      </c>
      <c r="H284" s="47" t="s">
        <v>296</v>
      </c>
    </row>
    <row r="285" spans="1:13" ht="12.75" x14ac:dyDescent="0.2">
      <c r="A285" s="93"/>
      <c r="B285" s="93">
        <v>1</v>
      </c>
      <c r="C285" s="93">
        <v>2</v>
      </c>
      <c r="D285" s="93">
        <v>3</v>
      </c>
      <c r="E285" s="93">
        <v>4</v>
      </c>
      <c r="F285" s="93">
        <v>5</v>
      </c>
      <c r="G285" s="93">
        <v>6</v>
      </c>
      <c r="H285" s="93">
        <v>7</v>
      </c>
    </row>
    <row r="286" spans="1:13" ht="21" customHeight="1" x14ac:dyDescent="0.2">
      <c r="A286" s="49">
        <v>1</v>
      </c>
      <c r="B286" s="612" t="s">
        <v>341</v>
      </c>
      <c r="C286" s="50" t="s">
        <v>144</v>
      </c>
      <c r="D286" s="50" t="s">
        <v>144</v>
      </c>
      <c r="E286" s="50" t="s">
        <v>295</v>
      </c>
      <c r="F286" s="51">
        <v>0.7</v>
      </c>
      <c r="G286" s="51"/>
      <c r="H286" s="51"/>
      <c r="J286">
        <v>0.9</v>
      </c>
    </row>
    <row r="287" spans="1:13" ht="21" customHeight="1" x14ac:dyDescent="0.2">
      <c r="A287" s="49">
        <v>2</v>
      </c>
      <c r="B287" s="613"/>
      <c r="C287" s="50" t="s">
        <v>145</v>
      </c>
      <c r="D287" s="50" t="s">
        <v>145</v>
      </c>
      <c r="E287" s="50" t="s">
        <v>295</v>
      </c>
      <c r="F287" s="51">
        <v>0.27500000000000002</v>
      </c>
      <c r="G287" s="51"/>
      <c r="H287" s="51"/>
    </row>
    <row r="288" spans="1:13" ht="21" customHeight="1" x14ac:dyDescent="0.2">
      <c r="A288" s="49">
        <v>3</v>
      </c>
      <c r="B288" s="613"/>
      <c r="C288" s="50" t="s">
        <v>150</v>
      </c>
      <c r="D288" s="50" t="str">
        <f t="shared" ref="D288:D297" si="10">C288</f>
        <v>ООО "КРУГ"</v>
      </c>
      <c r="E288" s="50" t="s">
        <v>295</v>
      </c>
      <c r="F288" s="51">
        <v>9.5000000000000001E-2</v>
      </c>
      <c r="G288" s="51"/>
      <c r="H288" s="51"/>
    </row>
    <row r="289" spans="1:8" ht="21" customHeight="1" x14ac:dyDescent="0.2">
      <c r="A289" s="49">
        <v>4</v>
      </c>
      <c r="B289" s="613"/>
      <c r="C289" s="50" t="s">
        <v>149</v>
      </c>
      <c r="D289" s="50" t="str">
        <f t="shared" si="10"/>
        <v>ИП Первухин Л.В.</v>
      </c>
      <c r="E289" s="50" t="s">
        <v>295</v>
      </c>
      <c r="F289" s="51">
        <v>0.01</v>
      </c>
      <c r="G289" s="51"/>
      <c r="H289" s="51"/>
    </row>
    <row r="290" spans="1:8" ht="21" customHeight="1" x14ac:dyDescent="0.2">
      <c r="A290" s="49">
        <v>5</v>
      </c>
      <c r="B290" s="613"/>
      <c r="C290" s="50" t="s">
        <v>146</v>
      </c>
      <c r="D290" s="50" t="str">
        <f t="shared" si="10"/>
        <v>АО "ТНН"</v>
      </c>
      <c r="E290" s="50" t="s">
        <v>295</v>
      </c>
      <c r="F290" s="51">
        <v>0.08</v>
      </c>
      <c r="G290" s="51"/>
      <c r="H290" s="51"/>
    </row>
    <row r="291" spans="1:8" ht="21" customHeight="1" x14ac:dyDescent="0.2">
      <c r="A291" s="49">
        <v>6</v>
      </c>
      <c r="B291" s="613"/>
      <c r="C291" s="50" t="s">
        <v>146</v>
      </c>
      <c r="D291" s="50" t="str">
        <f t="shared" si="10"/>
        <v>АО "ТНН"</v>
      </c>
      <c r="E291" s="50" t="s">
        <v>295</v>
      </c>
      <c r="F291" s="51">
        <v>0.02</v>
      </c>
      <c r="G291" s="51"/>
      <c r="H291" s="51"/>
    </row>
    <row r="292" spans="1:8" ht="21" customHeight="1" x14ac:dyDescent="0.2">
      <c r="A292" s="49">
        <v>7</v>
      </c>
      <c r="B292" s="613"/>
      <c r="C292" s="50" t="s">
        <v>147</v>
      </c>
      <c r="D292" s="50" t="str">
        <f t="shared" si="10"/>
        <v>АО "РЭД"</v>
      </c>
      <c r="E292" s="50" t="s">
        <v>295</v>
      </c>
      <c r="F292" s="51">
        <v>0.23</v>
      </c>
      <c r="G292" s="51"/>
      <c r="H292" s="51"/>
    </row>
    <row r="293" spans="1:8" ht="21" customHeight="1" x14ac:dyDescent="0.2">
      <c r="A293" s="49">
        <v>8</v>
      </c>
      <c r="B293" s="613"/>
      <c r="C293" s="50" t="s">
        <v>340</v>
      </c>
      <c r="D293" s="50" t="str">
        <f t="shared" si="10"/>
        <v>ООО "РАМА"</v>
      </c>
      <c r="E293" s="50" t="s">
        <v>295</v>
      </c>
      <c r="F293" s="51">
        <v>2.7199999999999998E-2</v>
      </c>
      <c r="G293" s="51"/>
      <c r="H293" s="51"/>
    </row>
    <row r="294" spans="1:8" ht="21" customHeight="1" x14ac:dyDescent="0.2">
      <c r="A294" s="49">
        <v>9</v>
      </c>
      <c r="B294" s="613"/>
      <c r="C294" s="50" t="s">
        <v>389</v>
      </c>
      <c r="D294" s="50" t="str">
        <f t="shared" si="10"/>
        <v>ООО "Промсырье"</v>
      </c>
      <c r="E294" s="50" t="s">
        <v>295</v>
      </c>
      <c r="F294" s="51">
        <v>8.9999999999999993E-3</v>
      </c>
      <c r="G294" s="51"/>
      <c r="H294" s="51"/>
    </row>
    <row r="295" spans="1:8" ht="30.75" customHeight="1" x14ac:dyDescent="0.2">
      <c r="A295" s="49">
        <v>10</v>
      </c>
      <c r="B295" s="613"/>
      <c r="C295" s="50" t="s">
        <v>417</v>
      </c>
      <c r="D295" s="50" t="str">
        <f>C295</f>
        <v>ИП Климцова А.В.</v>
      </c>
      <c r="E295" s="50" t="s">
        <v>295</v>
      </c>
      <c r="F295" s="51">
        <v>0</v>
      </c>
      <c r="G295" s="51"/>
      <c r="H295" s="51"/>
    </row>
    <row r="296" spans="1:8" ht="21" customHeight="1" x14ac:dyDescent="0.2">
      <c r="A296" s="49">
        <v>11</v>
      </c>
      <c r="B296" s="613"/>
      <c r="C296" s="50" t="s">
        <v>154</v>
      </c>
      <c r="D296" s="50" t="str">
        <f t="shared" si="10"/>
        <v>ООО "Лизард"</v>
      </c>
      <c r="E296" s="50" t="s">
        <v>295</v>
      </c>
      <c r="F296" s="51">
        <v>0</v>
      </c>
      <c r="G296" s="51"/>
      <c r="H296" s="51"/>
    </row>
    <row r="297" spans="1:8" ht="50.25" customHeight="1" x14ac:dyDescent="0.2">
      <c r="A297" s="49">
        <v>12</v>
      </c>
      <c r="B297" s="614"/>
      <c r="C297" s="50" t="s">
        <v>155</v>
      </c>
      <c r="D297" s="50" t="str">
        <f t="shared" si="10"/>
        <v>ООО "Научно-производственный центр гидроавтоматики"</v>
      </c>
      <c r="E297" s="50" t="s">
        <v>295</v>
      </c>
      <c r="F297" s="51">
        <v>0</v>
      </c>
      <c r="G297" s="51"/>
      <c r="H297" s="51"/>
    </row>
    <row r="298" spans="1:8" x14ac:dyDescent="0.25">
      <c r="A298" s="377"/>
      <c r="B298" s="377" t="s">
        <v>608</v>
      </c>
      <c r="C298" s="378"/>
      <c r="D298" s="378"/>
      <c r="E298" s="378"/>
      <c r="F298" s="51">
        <f>SUM(F286:F297)</f>
        <v>1.4461999999999999</v>
      </c>
      <c r="G298" s="377"/>
      <c r="H298" s="377"/>
    </row>
    <row r="299" spans="1:8" x14ac:dyDescent="0.25">
      <c r="H299" s="28" t="s">
        <v>120</v>
      </c>
    </row>
    <row r="300" spans="1:8" x14ac:dyDescent="0.25">
      <c r="H300" s="27" t="s">
        <v>601</v>
      </c>
    </row>
    <row r="301" spans="1:8" ht="12.75" customHeight="1" x14ac:dyDescent="0.25">
      <c r="H301" s="12" t="s">
        <v>148</v>
      </c>
    </row>
    <row r="303" spans="1:8" ht="18.75" x14ac:dyDescent="0.3">
      <c r="A303" s="615" t="s">
        <v>290</v>
      </c>
      <c r="B303" s="615"/>
      <c r="C303" s="615"/>
      <c r="D303" s="615"/>
      <c r="E303" s="615"/>
      <c r="F303" s="615"/>
      <c r="G303" s="615"/>
      <c r="H303" s="615"/>
    </row>
    <row r="304" spans="1:8" ht="20.25" x14ac:dyDescent="0.3">
      <c r="A304" s="77"/>
      <c r="B304" s="77"/>
      <c r="C304" s="82"/>
      <c r="D304" s="55" t="s">
        <v>291</v>
      </c>
      <c r="E304" s="83" t="s">
        <v>151</v>
      </c>
      <c r="F304" s="77"/>
      <c r="G304" s="77"/>
      <c r="H304" s="77"/>
    </row>
    <row r="305" spans="1:13" x14ac:dyDescent="0.25">
      <c r="A305" s="76"/>
      <c r="B305" s="76"/>
      <c r="C305"/>
      <c r="D305"/>
      <c r="E305" s="81" t="s">
        <v>11</v>
      </c>
      <c r="F305" s="76"/>
      <c r="G305" s="76"/>
      <c r="H305" s="76"/>
    </row>
    <row r="306" spans="1:13" ht="18.75" x14ac:dyDescent="0.3">
      <c r="A306" s="76"/>
      <c r="B306" s="76"/>
      <c r="C306"/>
      <c r="D306"/>
      <c r="E306" s="55" t="s">
        <v>152</v>
      </c>
      <c r="F306" s="76"/>
      <c r="G306" s="76"/>
      <c r="H306" s="76"/>
    </row>
    <row r="307" spans="1:13" ht="18.75" x14ac:dyDescent="0.3">
      <c r="A307" s="76"/>
      <c r="B307" s="76"/>
      <c r="C307"/>
      <c r="D307"/>
      <c r="E307" s="55"/>
      <c r="F307" s="76"/>
      <c r="G307" s="76"/>
      <c r="H307" s="76"/>
    </row>
    <row r="308" spans="1:13" ht="18.75" x14ac:dyDescent="0.3">
      <c r="A308" s="76"/>
      <c r="B308" s="76"/>
      <c r="C308"/>
      <c r="D308" s="130" t="s">
        <v>305</v>
      </c>
      <c r="E308" s="86" t="s">
        <v>345</v>
      </c>
      <c r="F308" s="98" t="s">
        <v>431</v>
      </c>
      <c r="G308" s="76"/>
      <c r="H308" s="76"/>
    </row>
    <row r="309" spans="1:13" x14ac:dyDescent="0.25">
      <c r="B309" s="79"/>
      <c r="D309" s="79"/>
      <c r="E309" s="79"/>
      <c r="F309" s="79"/>
      <c r="G309" s="79"/>
      <c r="I309" s="79"/>
      <c r="J309" s="79"/>
      <c r="K309" s="80"/>
      <c r="L309" s="80"/>
      <c r="M309" s="80"/>
    </row>
    <row r="310" spans="1:13" ht="20.25" x14ac:dyDescent="0.3">
      <c r="B310" s="131"/>
      <c r="C310" s="131"/>
      <c r="D310" s="131"/>
      <c r="E310" s="131"/>
      <c r="F310" s="131"/>
      <c r="G310" s="131"/>
      <c r="H310" s="152" t="s">
        <v>443</v>
      </c>
    </row>
    <row r="311" spans="1:13" ht="55.5" customHeight="1" x14ac:dyDescent="0.2">
      <c r="A311" s="47" t="s">
        <v>142</v>
      </c>
      <c r="B311" s="47" t="s">
        <v>293</v>
      </c>
      <c r="C311" s="47" t="s">
        <v>294</v>
      </c>
      <c r="D311" s="47" t="s">
        <v>143</v>
      </c>
      <c r="E311" s="47" t="s">
        <v>299</v>
      </c>
      <c r="F311" s="47" t="s">
        <v>298</v>
      </c>
      <c r="G311" s="47" t="s">
        <v>346</v>
      </c>
      <c r="H311" s="47" t="s">
        <v>296</v>
      </c>
    </row>
    <row r="312" spans="1:13" ht="12.75" x14ac:dyDescent="0.2">
      <c r="A312" s="93"/>
      <c r="B312" s="93">
        <v>1</v>
      </c>
      <c r="C312" s="93">
        <v>2</v>
      </c>
      <c r="D312" s="93">
        <v>3</v>
      </c>
      <c r="E312" s="93">
        <v>4</v>
      </c>
      <c r="F312" s="93">
        <v>5</v>
      </c>
      <c r="G312" s="93">
        <v>6</v>
      </c>
      <c r="H312" s="93">
        <v>7</v>
      </c>
    </row>
    <row r="313" spans="1:13" ht="21" customHeight="1" x14ac:dyDescent="0.2">
      <c r="A313" s="49">
        <v>1</v>
      </c>
      <c r="B313" s="612" t="s">
        <v>341</v>
      </c>
      <c r="C313" s="50" t="s">
        <v>144</v>
      </c>
      <c r="D313" s="50" t="s">
        <v>144</v>
      </c>
      <c r="E313" s="50" t="s">
        <v>295</v>
      </c>
      <c r="F313" s="51">
        <v>0.9</v>
      </c>
      <c r="G313" s="51"/>
      <c r="H313" s="51"/>
      <c r="J313">
        <v>1</v>
      </c>
    </row>
    <row r="314" spans="1:13" ht="21" customHeight="1" x14ac:dyDescent="0.2">
      <c r="A314" s="49">
        <v>2</v>
      </c>
      <c r="B314" s="613"/>
      <c r="C314" s="50" t="s">
        <v>145</v>
      </c>
      <c r="D314" s="50" t="s">
        <v>145</v>
      </c>
      <c r="E314" s="50" t="s">
        <v>295</v>
      </c>
      <c r="F314" s="51">
        <v>0.28999999999999998</v>
      </c>
      <c r="G314" s="51"/>
      <c r="H314" s="51"/>
    </row>
    <row r="315" spans="1:13" ht="21" customHeight="1" x14ac:dyDescent="0.2">
      <c r="A315" s="49">
        <v>3</v>
      </c>
      <c r="B315" s="613"/>
      <c r="C315" s="50" t="s">
        <v>150</v>
      </c>
      <c r="D315" s="50" t="str">
        <f t="shared" ref="D315:D324" si="11">C315</f>
        <v>ООО "КРУГ"</v>
      </c>
      <c r="E315" s="50" t="s">
        <v>295</v>
      </c>
      <c r="F315" s="51">
        <v>0.1</v>
      </c>
      <c r="G315" s="51"/>
      <c r="H315" s="51"/>
    </row>
    <row r="316" spans="1:13" ht="21" customHeight="1" x14ac:dyDescent="0.2">
      <c r="A316" s="49">
        <v>4</v>
      </c>
      <c r="B316" s="613"/>
      <c r="C316" s="50" t="s">
        <v>149</v>
      </c>
      <c r="D316" s="50" t="str">
        <f t="shared" si="11"/>
        <v>ИП Первухин Л.В.</v>
      </c>
      <c r="E316" s="50" t="s">
        <v>295</v>
      </c>
      <c r="F316" s="51">
        <v>0.01</v>
      </c>
      <c r="G316" s="51"/>
      <c r="H316" s="51"/>
    </row>
    <row r="317" spans="1:13" ht="21" customHeight="1" x14ac:dyDescent="0.2">
      <c r="A317" s="49">
        <v>5</v>
      </c>
      <c r="B317" s="613"/>
      <c r="C317" s="50" t="s">
        <v>146</v>
      </c>
      <c r="D317" s="50" t="str">
        <f t="shared" si="11"/>
        <v>АО "ТНН"</v>
      </c>
      <c r="E317" s="50" t="s">
        <v>295</v>
      </c>
      <c r="F317" s="51">
        <v>0.1</v>
      </c>
      <c r="G317" s="51"/>
      <c r="H317" s="51"/>
    </row>
    <row r="318" spans="1:13" ht="21" customHeight="1" x14ac:dyDescent="0.2">
      <c r="A318" s="49">
        <v>6</v>
      </c>
      <c r="B318" s="613"/>
      <c r="C318" s="50" t="s">
        <v>146</v>
      </c>
      <c r="D318" s="50" t="str">
        <f t="shared" ref="D318" si="12">C318</f>
        <v>АО "ТНН"</v>
      </c>
      <c r="E318" s="50" t="s">
        <v>295</v>
      </c>
      <c r="F318" s="51">
        <v>2.5000000000000001E-2</v>
      </c>
      <c r="G318" s="51"/>
      <c r="H318" s="51"/>
    </row>
    <row r="319" spans="1:13" ht="21" customHeight="1" x14ac:dyDescent="0.2">
      <c r="A319" s="49">
        <v>7</v>
      </c>
      <c r="B319" s="613"/>
      <c r="C319" s="50" t="s">
        <v>147</v>
      </c>
      <c r="D319" s="50" t="str">
        <f t="shared" si="11"/>
        <v>АО "РЭД"</v>
      </c>
      <c r="E319" s="50" t="s">
        <v>295</v>
      </c>
      <c r="F319" s="51">
        <v>0.35</v>
      </c>
      <c r="G319" s="51"/>
      <c r="H319" s="51"/>
    </row>
    <row r="320" spans="1:13" ht="21" customHeight="1" x14ac:dyDescent="0.2">
      <c r="A320" s="49">
        <v>8</v>
      </c>
      <c r="B320" s="613"/>
      <c r="C320" s="50" t="s">
        <v>340</v>
      </c>
      <c r="D320" s="50" t="str">
        <f t="shared" si="11"/>
        <v>ООО "РАМА"</v>
      </c>
      <c r="E320" s="50" t="s">
        <v>295</v>
      </c>
      <c r="F320" s="51">
        <v>3.0200000000000001E-2</v>
      </c>
      <c r="G320" s="51"/>
      <c r="H320" s="51"/>
    </row>
    <row r="321" spans="1:8" ht="21" customHeight="1" x14ac:dyDescent="0.2">
      <c r="A321" s="49">
        <v>9</v>
      </c>
      <c r="B321" s="613"/>
      <c r="C321" s="50" t="s">
        <v>389</v>
      </c>
      <c r="D321" s="50" t="str">
        <f t="shared" si="11"/>
        <v>ООО "Промсырье"</v>
      </c>
      <c r="E321" s="50" t="s">
        <v>295</v>
      </c>
      <c r="F321" s="51">
        <v>0.01</v>
      </c>
      <c r="G321" s="51"/>
      <c r="H321" s="51"/>
    </row>
    <row r="322" spans="1:8" ht="30.75" customHeight="1" x14ac:dyDescent="0.2">
      <c r="A322" s="49">
        <v>10</v>
      </c>
      <c r="B322" s="613"/>
      <c r="C322" s="50" t="s">
        <v>417</v>
      </c>
      <c r="D322" s="50" t="str">
        <f>C322</f>
        <v>ИП Климцова А.В.</v>
      </c>
      <c r="E322" s="50" t="s">
        <v>295</v>
      </c>
      <c r="F322" s="51">
        <v>0</v>
      </c>
      <c r="G322" s="51"/>
      <c r="H322" s="51"/>
    </row>
    <row r="323" spans="1:8" ht="21" customHeight="1" x14ac:dyDescent="0.2">
      <c r="A323" s="49">
        <v>11</v>
      </c>
      <c r="B323" s="613"/>
      <c r="C323" s="50" t="s">
        <v>154</v>
      </c>
      <c r="D323" s="50" t="str">
        <f t="shared" si="11"/>
        <v>ООО "Лизард"</v>
      </c>
      <c r="E323" s="50" t="s">
        <v>295</v>
      </c>
      <c r="F323" s="51">
        <v>0</v>
      </c>
      <c r="G323" s="51"/>
      <c r="H323" s="51"/>
    </row>
    <row r="324" spans="1:8" ht="50.25" customHeight="1" x14ac:dyDescent="0.2">
      <c r="A324" s="49">
        <v>12</v>
      </c>
      <c r="B324" s="614"/>
      <c r="C324" s="50" t="s">
        <v>155</v>
      </c>
      <c r="D324" s="50" t="str">
        <f t="shared" si="11"/>
        <v>ООО "Научно-производственный центр гидроавтоматики"</v>
      </c>
      <c r="E324" s="50" t="s">
        <v>295</v>
      </c>
      <c r="F324" s="51">
        <v>0</v>
      </c>
      <c r="G324" s="51"/>
      <c r="H324" s="51"/>
    </row>
    <row r="325" spans="1:8" x14ac:dyDescent="0.25">
      <c r="A325" s="377"/>
      <c r="B325" s="377" t="s">
        <v>608</v>
      </c>
      <c r="C325" s="378"/>
      <c r="D325" s="378"/>
      <c r="E325" s="378"/>
      <c r="F325" s="51">
        <f>SUM(F313:F324)</f>
        <v>1.8151999999999999</v>
      </c>
      <c r="G325" s="377"/>
      <c r="H325" s="377"/>
    </row>
    <row r="330" spans="1:8" hidden="1" x14ac:dyDescent="0.25">
      <c r="H330" s="28" t="s">
        <v>120</v>
      </c>
    </row>
    <row r="331" spans="1:8" hidden="1" x14ac:dyDescent="0.25">
      <c r="H331" s="27" t="s">
        <v>601</v>
      </c>
    </row>
    <row r="332" spans="1:8" ht="12.75" hidden="1" customHeight="1" x14ac:dyDescent="0.25">
      <c r="H332" s="12" t="s">
        <v>148</v>
      </c>
    </row>
    <row r="333" spans="1:8" hidden="1" x14ac:dyDescent="0.25"/>
    <row r="334" spans="1:8" ht="18.75" hidden="1" x14ac:dyDescent="0.3">
      <c r="A334" s="615" t="s">
        <v>290</v>
      </c>
      <c r="B334" s="615"/>
      <c r="C334" s="615"/>
      <c r="D334" s="615"/>
      <c r="E334" s="615"/>
      <c r="F334" s="615"/>
      <c r="G334" s="615"/>
      <c r="H334" s="615"/>
    </row>
    <row r="335" spans="1:8" ht="20.25" hidden="1" x14ac:dyDescent="0.3">
      <c r="A335" s="77"/>
      <c r="B335" s="77"/>
      <c r="C335" s="82"/>
      <c r="D335" s="55" t="s">
        <v>291</v>
      </c>
      <c r="E335" s="83" t="s">
        <v>151</v>
      </c>
      <c r="F335" s="77"/>
      <c r="G335" s="77"/>
      <c r="H335" s="77"/>
    </row>
    <row r="336" spans="1:8" hidden="1" x14ac:dyDescent="0.25">
      <c r="A336" s="76"/>
      <c r="B336" s="76"/>
      <c r="C336"/>
      <c r="D336"/>
      <c r="E336" s="81" t="s">
        <v>11</v>
      </c>
      <c r="F336" s="76"/>
      <c r="G336" s="76"/>
      <c r="H336" s="76"/>
    </row>
    <row r="337" spans="1:13" ht="18.75" hidden="1" x14ac:dyDescent="0.3">
      <c r="A337" s="76"/>
      <c r="B337" s="76"/>
      <c r="C337"/>
      <c r="D337"/>
      <c r="E337" s="55" t="s">
        <v>152</v>
      </c>
      <c r="F337" s="76"/>
      <c r="G337" s="76"/>
      <c r="H337" s="76"/>
    </row>
    <row r="338" spans="1:13" ht="18.75" hidden="1" x14ac:dyDescent="0.3">
      <c r="A338" s="76"/>
      <c r="B338" s="76"/>
      <c r="C338"/>
      <c r="D338"/>
      <c r="E338" s="55"/>
      <c r="F338" s="76"/>
      <c r="G338" s="76"/>
      <c r="H338" s="76"/>
    </row>
    <row r="339" spans="1:13" ht="18.75" hidden="1" x14ac:dyDescent="0.3">
      <c r="A339" s="76"/>
      <c r="B339" s="76"/>
      <c r="C339"/>
      <c r="D339" s="357" t="s">
        <v>305</v>
      </c>
      <c r="E339" s="86" t="s">
        <v>609</v>
      </c>
      <c r="F339" s="98" t="s">
        <v>431</v>
      </c>
      <c r="G339" s="76"/>
      <c r="H339" s="76"/>
    </row>
    <row r="340" spans="1:13" hidden="1" x14ac:dyDescent="0.25">
      <c r="B340" s="79"/>
      <c r="D340" s="79"/>
      <c r="E340" s="79"/>
      <c r="F340" s="79"/>
      <c r="G340" s="79"/>
      <c r="I340" s="79"/>
      <c r="J340" s="79"/>
      <c r="K340" s="80"/>
      <c r="L340" s="80"/>
      <c r="M340" s="80"/>
    </row>
    <row r="341" spans="1:13" ht="20.25" hidden="1" x14ac:dyDescent="0.3">
      <c r="B341" s="131"/>
      <c r="C341" s="131"/>
      <c r="D341" s="131"/>
      <c r="E341" s="131"/>
      <c r="F341" s="131"/>
      <c r="G341" s="131"/>
      <c r="H341" s="358" t="s">
        <v>610</v>
      </c>
    </row>
    <row r="342" spans="1:13" ht="55.5" hidden="1" customHeight="1" x14ac:dyDescent="0.2">
      <c r="A342" s="47" t="s">
        <v>142</v>
      </c>
      <c r="B342" s="47" t="s">
        <v>293</v>
      </c>
      <c r="C342" s="47" t="s">
        <v>294</v>
      </c>
      <c r="D342" s="47" t="s">
        <v>143</v>
      </c>
      <c r="E342" s="47" t="s">
        <v>299</v>
      </c>
      <c r="F342" s="47" t="s">
        <v>298</v>
      </c>
      <c r="G342" s="47" t="s">
        <v>346</v>
      </c>
      <c r="H342" s="47" t="s">
        <v>296</v>
      </c>
    </row>
    <row r="343" spans="1:13" ht="12.75" hidden="1" x14ac:dyDescent="0.2">
      <c r="A343" s="93"/>
      <c r="B343" s="93">
        <v>1</v>
      </c>
      <c r="C343" s="93">
        <v>2</v>
      </c>
      <c r="D343" s="93">
        <v>3</v>
      </c>
      <c r="E343" s="93">
        <v>4</v>
      </c>
      <c r="F343" s="93">
        <v>5</v>
      </c>
      <c r="G343" s="93">
        <v>6</v>
      </c>
      <c r="H343" s="93">
        <v>7</v>
      </c>
    </row>
    <row r="344" spans="1:13" ht="21" hidden="1" customHeight="1" x14ac:dyDescent="0.2">
      <c r="A344" s="49">
        <v>1</v>
      </c>
      <c r="B344" s="612" t="s">
        <v>341</v>
      </c>
      <c r="C344" s="50" t="s">
        <v>144</v>
      </c>
      <c r="D344" s="50" t="s">
        <v>144</v>
      </c>
      <c r="E344" s="50" t="s">
        <v>295</v>
      </c>
      <c r="F344" s="51">
        <f>F16+F43+F70+F97+F124+F151+F178+F205+F232+F259+F286+F313</f>
        <v>5.8</v>
      </c>
      <c r="G344" s="51"/>
      <c r="H344" s="51"/>
      <c r="J344">
        <v>1</v>
      </c>
    </row>
    <row r="345" spans="1:13" ht="21" hidden="1" customHeight="1" x14ac:dyDescent="0.2">
      <c r="A345" s="49">
        <v>2</v>
      </c>
      <c r="B345" s="613"/>
      <c r="C345" s="50" t="s">
        <v>145</v>
      </c>
      <c r="D345" s="50" t="s">
        <v>145</v>
      </c>
      <c r="E345" s="50" t="s">
        <v>295</v>
      </c>
      <c r="F345" s="51">
        <f t="shared" ref="F345:F356" si="13">F17+F44+F71+F98+F125+F152+F179+F206+F233+F260+F287+F314</f>
        <v>2.9849999999999999</v>
      </c>
      <c r="G345" s="51"/>
      <c r="H345" s="51"/>
    </row>
    <row r="346" spans="1:13" ht="21" hidden="1" customHeight="1" x14ac:dyDescent="0.2">
      <c r="A346" s="49">
        <v>3</v>
      </c>
      <c r="B346" s="613"/>
      <c r="C346" s="50" t="s">
        <v>150</v>
      </c>
      <c r="D346" s="50" t="str">
        <f t="shared" ref="D346:D352" si="14">C346</f>
        <v>ООО "КРУГ"</v>
      </c>
      <c r="E346" s="50" t="s">
        <v>295</v>
      </c>
      <c r="F346" s="51">
        <f t="shared" si="13"/>
        <v>1.0899999999999999</v>
      </c>
      <c r="G346" s="51"/>
      <c r="H346" s="51"/>
    </row>
    <row r="347" spans="1:13" ht="21" hidden="1" customHeight="1" x14ac:dyDescent="0.2">
      <c r="A347" s="49">
        <v>4</v>
      </c>
      <c r="B347" s="613"/>
      <c r="C347" s="50" t="s">
        <v>149</v>
      </c>
      <c r="D347" s="50" t="str">
        <f t="shared" si="14"/>
        <v>ИП Первухин Л.В.</v>
      </c>
      <c r="E347" s="50" t="s">
        <v>295</v>
      </c>
      <c r="F347" s="51">
        <f t="shared" si="13"/>
        <v>6.9989000000000023E-2</v>
      </c>
      <c r="G347" s="51"/>
      <c r="H347" s="51"/>
    </row>
    <row r="348" spans="1:13" ht="21" hidden="1" customHeight="1" x14ac:dyDescent="0.2">
      <c r="A348" s="49">
        <v>5</v>
      </c>
      <c r="B348" s="613"/>
      <c r="C348" s="50" t="s">
        <v>146</v>
      </c>
      <c r="D348" s="50" t="str">
        <f t="shared" si="14"/>
        <v>АО "ТНН"</v>
      </c>
      <c r="E348" s="50" t="s">
        <v>295</v>
      </c>
      <c r="F348" s="51">
        <f t="shared" si="13"/>
        <v>0.49099999999999999</v>
      </c>
      <c r="G348" s="51"/>
      <c r="H348" s="51"/>
    </row>
    <row r="349" spans="1:13" ht="21" hidden="1" customHeight="1" x14ac:dyDescent="0.2">
      <c r="A349" s="49">
        <v>6</v>
      </c>
      <c r="B349" s="613"/>
      <c r="C349" s="50" t="s">
        <v>146</v>
      </c>
      <c r="D349" s="50" t="str">
        <f t="shared" si="14"/>
        <v>АО "ТНН"</v>
      </c>
      <c r="E349" s="50" t="s">
        <v>295</v>
      </c>
      <c r="F349" s="51">
        <f t="shared" si="13"/>
        <v>0.14500000000000002</v>
      </c>
      <c r="G349" s="51"/>
      <c r="H349" s="51"/>
    </row>
    <row r="350" spans="1:13" ht="21" hidden="1" customHeight="1" x14ac:dyDescent="0.2">
      <c r="A350" s="49">
        <v>7</v>
      </c>
      <c r="B350" s="613"/>
      <c r="C350" s="50" t="s">
        <v>147</v>
      </c>
      <c r="D350" s="50" t="str">
        <f t="shared" si="14"/>
        <v>АО "РЭД"</v>
      </c>
      <c r="E350" s="50" t="s">
        <v>295</v>
      </c>
      <c r="F350" s="51">
        <f t="shared" si="13"/>
        <v>1.5750000000000002</v>
      </c>
      <c r="G350" s="51"/>
      <c r="H350" s="51"/>
    </row>
    <row r="351" spans="1:13" ht="21" hidden="1" customHeight="1" x14ac:dyDescent="0.2">
      <c r="A351" s="49">
        <v>8</v>
      </c>
      <c r="B351" s="613"/>
      <c r="C351" s="50" t="s">
        <v>340</v>
      </c>
      <c r="D351" s="50" t="str">
        <f t="shared" si="14"/>
        <v>ООО "РАМА"</v>
      </c>
      <c r="E351" s="50" t="s">
        <v>295</v>
      </c>
      <c r="F351" s="51">
        <f t="shared" si="13"/>
        <v>0.2074</v>
      </c>
      <c r="G351" s="51"/>
      <c r="H351" s="51"/>
    </row>
    <row r="352" spans="1:13" ht="21" hidden="1" customHeight="1" x14ac:dyDescent="0.2">
      <c r="A352" s="49">
        <v>9</v>
      </c>
      <c r="B352" s="613"/>
      <c r="C352" s="50" t="s">
        <v>389</v>
      </c>
      <c r="D352" s="50" t="str">
        <f t="shared" si="14"/>
        <v>ООО "Промсырье"</v>
      </c>
      <c r="E352" s="50" t="s">
        <v>295</v>
      </c>
      <c r="F352" s="51">
        <f t="shared" si="13"/>
        <v>0.1</v>
      </c>
      <c r="G352" s="51"/>
      <c r="H352" s="51"/>
    </row>
    <row r="353" spans="1:8" ht="21" hidden="1" customHeight="1" x14ac:dyDescent="0.2">
      <c r="A353" s="49">
        <v>10</v>
      </c>
      <c r="B353" s="613"/>
      <c r="C353" s="50" t="s">
        <v>417</v>
      </c>
      <c r="D353" s="50" t="str">
        <f>C353</f>
        <v>ИП Климцова А.В.</v>
      </c>
      <c r="E353" s="50" t="s">
        <v>295</v>
      </c>
      <c r="F353" s="51">
        <f t="shared" si="13"/>
        <v>0</v>
      </c>
      <c r="G353" s="51"/>
      <c r="H353" s="51"/>
    </row>
    <row r="354" spans="1:8" ht="21" hidden="1" customHeight="1" x14ac:dyDescent="0.2">
      <c r="A354" s="49">
        <v>11</v>
      </c>
      <c r="B354" s="613"/>
      <c r="C354" s="50" t="s">
        <v>154</v>
      </c>
      <c r="D354" s="50" t="str">
        <f t="shared" ref="D354:D355" si="15">C354</f>
        <v>ООО "Лизард"</v>
      </c>
      <c r="E354" s="50" t="s">
        <v>295</v>
      </c>
      <c r="F354" s="51">
        <f t="shared" si="13"/>
        <v>0</v>
      </c>
      <c r="G354" s="51"/>
      <c r="H354" s="51"/>
    </row>
    <row r="355" spans="1:8" ht="48" hidden="1" customHeight="1" x14ac:dyDescent="0.2">
      <c r="A355" s="49">
        <v>12</v>
      </c>
      <c r="B355" s="614"/>
      <c r="C355" s="50" t="s">
        <v>155</v>
      </c>
      <c r="D355" s="50" t="str">
        <f t="shared" si="15"/>
        <v>ООО "Научно-производственный центр гидроавтоматики"</v>
      </c>
      <c r="E355" s="50" t="s">
        <v>295</v>
      </c>
      <c r="F355" s="51">
        <f t="shared" si="13"/>
        <v>0</v>
      </c>
      <c r="G355" s="51"/>
      <c r="H355" s="51"/>
    </row>
    <row r="356" spans="1:8" hidden="1" x14ac:dyDescent="0.25">
      <c r="A356" s="377"/>
      <c r="B356" s="377" t="s">
        <v>608</v>
      </c>
      <c r="C356" s="378"/>
      <c r="D356" s="378"/>
      <c r="E356" s="378"/>
      <c r="F356" s="51">
        <f t="shared" si="13"/>
        <v>12.463388999999999</v>
      </c>
      <c r="G356" s="377"/>
      <c r="H356" s="377"/>
    </row>
    <row r="357" spans="1:8" hidden="1" x14ac:dyDescent="0.25">
      <c r="F357" s="51">
        <f>SUM(F344:F355)</f>
        <v>12.463388999999998</v>
      </c>
    </row>
    <row r="358" spans="1:8" hidden="1" x14ac:dyDescent="0.25"/>
  </sheetData>
  <mergeCells count="36">
    <mergeCell ref="A334:H334"/>
    <mergeCell ref="B344:B355"/>
    <mergeCell ref="B313:B324"/>
    <mergeCell ref="A303:H303"/>
    <mergeCell ref="A275:H276"/>
    <mergeCell ref="A249:H249"/>
    <mergeCell ref="B286:B297"/>
    <mergeCell ref="A256:H256"/>
    <mergeCell ref="A229:H229"/>
    <mergeCell ref="B259:B270"/>
    <mergeCell ref="B232:B243"/>
    <mergeCell ref="A222:H222"/>
    <mergeCell ref="B124:B135"/>
    <mergeCell ref="A114:H114"/>
    <mergeCell ref="A87:H87"/>
    <mergeCell ref="A168:H168"/>
    <mergeCell ref="A175:H175"/>
    <mergeCell ref="B97:B108"/>
    <mergeCell ref="A94:H94"/>
    <mergeCell ref="A121:H121"/>
    <mergeCell ref="A195:H195"/>
    <mergeCell ref="A202:H202"/>
    <mergeCell ref="B205:B216"/>
    <mergeCell ref="B178:B189"/>
    <mergeCell ref="A148:H148"/>
    <mergeCell ref="B151:B162"/>
    <mergeCell ref="A141:H141"/>
    <mergeCell ref="B70:B81"/>
    <mergeCell ref="A60:H60"/>
    <mergeCell ref="A33:H33"/>
    <mergeCell ref="A6:H6"/>
    <mergeCell ref="A67:H67"/>
    <mergeCell ref="B16:B27"/>
    <mergeCell ref="B43:B54"/>
    <mergeCell ref="A13:H13"/>
    <mergeCell ref="A40:H40"/>
  </mergeCells>
  <pageMargins left="0.31496062992125984" right="0.11811023622047245" top="0.74803149606299213" bottom="0.74803149606299213" header="0.31496062992125984" footer="0.31496062992125984"/>
  <pageSetup paperSize="9" scale="75" orientation="landscape" r:id="rId1"/>
  <rowBreaks count="13" manualBreakCount="13">
    <brk id="1" max="16383" man="1"/>
    <brk id="28" max="8" man="1"/>
    <brk id="55" max="16383" man="1"/>
    <brk id="82" max="8" man="1"/>
    <brk id="109" max="16383" man="1"/>
    <brk id="136" max="8" man="1"/>
    <brk id="163" max="16383" man="1"/>
    <brk id="190" max="8" man="1"/>
    <brk id="217" max="16383" man="1"/>
    <brk id="244" max="8" man="1"/>
    <brk id="271" max="16383" man="1"/>
    <brk id="298" max="8" man="1"/>
    <brk id="3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15</vt:i4>
      </vt:variant>
    </vt:vector>
  </HeadingPairs>
  <TitlesOfParts>
    <vt:vector size="33" baseType="lpstr">
      <vt:lpstr>Раскрытие инф 960.22_08.12.22</vt:lpstr>
      <vt:lpstr>Прил.1_ф-3_Тарифы</vt:lpstr>
      <vt:lpstr>Прил.1_ф-4_Спец.надб.</vt:lpstr>
      <vt:lpstr>Прил.2_ф-6-ПЛАН-2023</vt:lpstr>
      <vt:lpstr>Прил.2_ф-6_ФАКТ-2023</vt:lpstr>
      <vt:lpstr>Прил.2_ф-7_ПЛАН-2023объемы</vt:lpstr>
      <vt:lpstr>Прил.2_ф-7_ФАКТ-2023_объемы</vt:lpstr>
      <vt:lpstr>Прил.3_ф-3_ПНК</vt:lpstr>
      <vt:lpstr>Прил.4_ф-6_ПЛАН налич.возм</vt:lpstr>
      <vt:lpstr>Прил.4_ф-6_ФАКТ налич.возм</vt:lpstr>
      <vt:lpstr>Прил.4_ф-7_Налич.возм.групп</vt:lpstr>
      <vt:lpstr>Прил.5_ф-2_Реализ.заявок</vt:lpstr>
      <vt:lpstr>Прил.6_ф-2_Заявки</vt:lpstr>
      <vt:lpstr>Прил.7_ф-2_Условия</vt:lpstr>
      <vt:lpstr>Прил.7_ф-3_Инф-я об усл </vt:lpstr>
      <vt:lpstr>Прил.8_ф-2_Порядок вып меропр.</vt:lpstr>
      <vt:lpstr>Прил.9_ф-2 Инвест.пр.</vt:lpstr>
      <vt:lpstr>Прил.10_2023-закуп товаров</vt:lpstr>
      <vt:lpstr>'Прил.3_ф-3_ПНК'!Заголовки_для_печати</vt:lpstr>
      <vt:lpstr>'Прил.10_2023-закуп товаров'!Область_печати</vt:lpstr>
      <vt:lpstr>'Прил.2_ф-6_ФАКТ-2023'!Область_печати</vt:lpstr>
      <vt:lpstr>'Прил.2_ф-6-ПЛАН-2023'!Область_печати</vt:lpstr>
      <vt:lpstr>'Прил.2_ф-7_ПЛАН-2023объемы'!Область_печати</vt:lpstr>
      <vt:lpstr>'Прил.2_ф-7_ФАКТ-2023_объемы'!Область_печати</vt:lpstr>
      <vt:lpstr>'Прил.3_ф-3_ПНК'!Область_печати</vt:lpstr>
      <vt:lpstr>'Прил.4_ф-6_ПЛАН налич.возм'!Область_печати</vt:lpstr>
      <vt:lpstr>'Прил.4_ф-6_ФАКТ налич.возм'!Область_печати</vt:lpstr>
      <vt:lpstr>'Прил.4_ф-7_Налич.возм.групп'!Область_печати</vt:lpstr>
      <vt:lpstr>'Прил.5_ф-2_Реализ.заявок'!Область_печати</vt:lpstr>
      <vt:lpstr>'Прил.6_ф-2_Заявки'!Область_печати</vt:lpstr>
      <vt:lpstr>'Прил.7_ф-3_Инф-я об усл '!Область_печати</vt:lpstr>
      <vt:lpstr>'Прил.9_ф-2 Инвест.пр.'!Область_печати</vt:lpstr>
      <vt:lpstr>'Раскрытие инф 960.22_08.12.22'!Область_печати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Сердюкова Наталия Николаевна</dc:creator>
  <cp:lastModifiedBy>Сердюкова Наталия Николаевна</cp:lastModifiedBy>
  <cp:lastPrinted>2023-11-03T08:28:11Z</cp:lastPrinted>
  <dcterms:created xsi:type="dcterms:W3CDTF">2008-10-01T13:21:49Z</dcterms:created>
  <dcterms:modified xsi:type="dcterms:W3CDTF">2023-11-09T12:59:47Z</dcterms:modified>
</cp:coreProperties>
</file>