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ердюкова Наталия Николаевна\ЕТО\2. ЕИАС\!Раскрытие информации\ТРАНСПОРТИРОВКА ГАЗА\!! 38-19_18.01.2019_Приказ формы-сроки-перидичн расрытия\38-19 _18.01.2019\38-19_2023\"/>
    </mc:Choice>
  </mc:AlternateContent>
  <bookViews>
    <workbookView xWindow="120" yWindow="120" windowWidth="19020" windowHeight="12660" tabRatio="933"/>
  </bookViews>
  <sheets>
    <sheet name="Раскрытие инф 38-19 от 18.01.19" sheetId="3" r:id="rId1"/>
    <sheet name="Прил.1_ф3-тарифы" sheetId="26" r:id="rId2"/>
    <sheet name="Прил.2_форма-6-ПЛАН-2023" sheetId="13" r:id="rId3"/>
    <sheet name="Прил.2_форма-7-ПЛАН-2023объемы" sheetId="14" r:id="rId4"/>
    <sheet name="Прил.2_форма-7-ФАКТ-2023_объемы" sheetId="20" r:id="rId5"/>
    <sheet name="Прил.3_форма-3-ПНК" sheetId="18" r:id="rId6"/>
    <sheet name="Прил.4_форма-6-ПЛАНналич.возм" sheetId="11" r:id="rId7"/>
    <sheet name="Прил.4_форма-6-ФАКТналич.возм" sheetId="12" r:id="rId8"/>
    <sheet name="Прил.4_форма-7-ПЛАНдоступ" sheetId="8" r:id="rId9"/>
    <sheet name="Прил.4_форма 7-ФАКТдоступ" sheetId="10" r:id="rId10"/>
    <sheet name="Прил.5_форма-2-реализ.заявок" sheetId="7" r:id="rId11"/>
    <sheet name="Прил.6_форма-2-запросы" sheetId="6" r:id="rId12"/>
    <sheet name="Прил.6_форма-3-заявки" sheetId="5" r:id="rId13"/>
    <sheet name="Прил.7_форма-2-условия" sheetId="24" r:id="rId14"/>
    <sheet name="Прил.8_форма-2-порядок вып мерй" sheetId="16" r:id="rId15"/>
    <sheet name="Прил.8_форма-3-инф-я об усл. ТП" sheetId="21" r:id="rId16"/>
    <sheet name="Прил.9_2023_форма-2 инвест.пр." sheetId="22" r:id="rId17"/>
    <sheet name="Прил.10_2023-закуп товаров" sheetId="4" r:id="rId18"/>
  </sheets>
  <definedNames>
    <definedName name="Excel_BuiltIn_Print_Area" localSheetId="17">'Прил.10_2023-закуп товаров'!#REF!</definedName>
    <definedName name="Excel_BuiltIn_Print_Area" localSheetId="16">'Прил.9_2023_форма-2 инвест.пр.'!#REF!</definedName>
    <definedName name="TABLE" localSheetId="17">'Прил.10_2023-закуп товаров'!#REF!</definedName>
    <definedName name="TABLE" localSheetId="10">'Прил.5_форма-2-реализ.заявок'!#REF!</definedName>
    <definedName name="TABLE" localSheetId="16">'Прил.9_2023_форма-2 инвест.пр.'!#REF!</definedName>
    <definedName name="TABLE_2" localSheetId="17">'Прил.10_2023-закуп товаров'!#REF!</definedName>
    <definedName name="TABLE_2" localSheetId="10">'Прил.5_форма-2-реализ.заявок'!#REF!</definedName>
    <definedName name="TABLE_2" localSheetId="16">'Прил.9_2023_форма-2 инвест.пр.'!#REF!</definedName>
    <definedName name="_xlnm.Print_Titles" localSheetId="5">'Прил.3_форма-3-ПНК'!$1:$7</definedName>
    <definedName name="_xlnm.Print_Area" localSheetId="17">'Прил.10_2023-закуп товаров'!$A$1:$V$193</definedName>
    <definedName name="_xlnm.Print_Area" localSheetId="2">'Прил.2_форма-6-ПЛАН-2023'!$A$1:$CX$72</definedName>
    <definedName name="_xlnm.Print_Area" localSheetId="3">'Прил.2_форма-7-ПЛАН-2023объемы'!$A$1:$CO$25</definedName>
    <definedName name="_xlnm.Print_Area" localSheetId="4">'Прил.2_форма-7-ФАКТ-2023_объемы'!$A$1:$CO$25</definedName>
    <definedName name="_xlnm.Print_Area" localSheetId="5">'Прил.3_форма-3-ПНК'!$A$1:$DA$22</definedName>
    <definedName name="_xlnm.Print_Area" localSheetId="9">'Прил.4_форма 7-ФАКТдоступ'!$A$2:$L$189</definedName>
    <definedName name="_xlnm.Print_Area" localSheetId="6">'Прил.4_форма-6-ПЛАНналич.возм'!$A$2:$I$325</definedName>
    <definedName name="_xlnm.Print_Area" localSheetId="7">'Прил.4_форма-6-ФАКТналич.возм'!$A$1:$I$211</definedName>
    <definedName name="_xlnm.Print_Area" localSheetId="8">'Прил.4_форма-7-ПЛАНдоступ'!$A$1:$L$286</definedName>
    <definedName name="_xlnm.Print_Area" localSheetId="10">'Прил.5_форма-2-реализ.заявок'!$A$1:$H$78</definedName>
    <definedName name="_xlnm.Print_Area" localSheetId="11">'Прил.6_форма-2-запросы'!$A$1:$N$217</definedName>
    <definedName name="_xlnm.Print_Area" localSheetId="12">'Прил.6_форма-3-заявки'!$A$1:$Q$184</definedName>
    <definedName name="_xlnm.Print_Area" localSheetId="15">'Прил.8_форма-3-инф-я об усл. ТП'!$A$1:$C$27</definedName>
    <definedName name="_xlnm.Print_Area" localSheetId="16">'Прил.9_2023_форма-2 инвест.пр.'!$A$1:$J$27</definedName>
    <definedName name="_xlnm.Print_Area" localSheetId="0">'Раскрытие инф 38-19 от 18.01.19'!$A$1:$C$21</definedName>
  </definedNames>
  <calcPr calcId="152511"/>
</workbook>
</file>

<file path=xl/calcChain.xml><?xml version="1.0" encoding="utf-8"?>
<calcChain xmlns="http://schemas.openxmlformats.org/spreadsheetml/2006/main">
  <c r="H190" i="10" l="1"/>
  <c r="H14" i="10"/>
  <c r="Q164" i="4"/>
  <c r="T193" i="4"/>
  <c r="Q193" i="4" s="1"/>
  <c r="T192" i="4"/>
  <c r="Q192" i="4" s="1"/>
  <c r="T191" i="4"/>
  <c r="Q191" i="4" s="1"/>
  <c r="T190" i="4"/>
  <c r="Q190" i="4" s="1"/>
  <c r="T189" i="4"/>
  <c r="Q189" i="4"/>
  <c r="Q188" i="4"/>
  <c r="Q187" i="4"/>
  <c r="Q186" i="4"/>
  <c r="Q185" i="4"/>
  <c r="Q184" i="4"/>
  <c r="Q183" i="4"/>
  <c r="Q182" i="4"/>
  <c r="Q181" i="4"/>
  <c r="Q180" i="4"/>
  <c r="F174" i="5"/>
  <c r="E174" i="5"/>
  <c r="M215" i="6"/>
  <c r="L215" i="6"/>
  <c r="K215" i="6"/>
  <c r="J215" i="6"/>
  <c r="I215" i="6"/>
  <c r="H215" i="6"/>
  <c r="G215" i="6"/>
  <c r="F215" i="6"/>
  <c r="E215" i="6"/>
  <c r="M188" i="6"/>
  <c r="L188" i="6"/>
  <c r="K188" i="6"/>
  <c r="J188" i="6"/>
  <c r="I188" i="6"/>
  <c r="H188" i="6"/>
  <c r="G188" i="6"/>
  <c r="F188" i="6"/>
  <c r="E188" i="6"/>
  <c r="D214" i="8"/>
  <c r="G211" i="12"/>
  <c r="G184" i="12" l="1"/>
  <c r="G157" i="12"/>
  <c r="F327" i="11" l="1"/>
  <c r="F328" i="11"/>
  <c r="F329" i="11"/>
  <c r="F330" i="11"/>
  <c r="F331" i="11"/>
  <c r="F332" i="11"/>
  <c r="F333" i="11"/>
  <c r="F334" i="11"/>
  <c r="F335" i="11"/>
  <c r="F336" i="11"/>
  <c r="F337" i="11"/>
  <c r="F338" i="11"/>
  <c r="F325" i="11" l="1"/>
  <c r="F298" i="11"/>
  <c r="F271" i="11"/>
  <c r="F244" i="11"/>
  <c r="F217" i="11"/>
  <c r="F190" i="11"/>
  <c r="F163" i="11"/>
  <c r="F136" i="11"/>
  <c r="F109" i="11"/>
  <c r="F82" i="11"/>
  <c r="F55" i="11"/>
  <c r="F28" i="11"/>
  <c r="F339" i="11" l="1"/>
  <c r="Q137" i="4"/>
  <c r="Q138" i="4"/>
  <c r="Q139" i="4"/>
  <c r="Q136" i="4"/>
  <c r="Q135" i="4"/>
  <c r="Q134" i="4" l="1"/>
  <c r="Q141" i="4"/>
  <c r="Q142" i="4"/>
  <c r="Q143" i="4"/>
  <c r="Q144" i="4"/>
  <c r="Q145" i="4"/>
  <c r="Q146" i="4"/>
  <c r="Q147" i="4"/>
  <c r="Q148" i="4"/>
  <c r="Q140" i="4"/>
  <c r="Q119" i="4"/>
  <c r="Q118" i="4"/>
  <c r="Q117" i="4"/>
  <c r="Q116" i="4"/>
  <c r="Q115" i="4"/>
  <c r="Q114" i="4"/>
  <c r="Q113" i="4"/>
  <c r="Q112" i="4"/>
  <c r="Q111" i="4"/>
  <c r="Q110" i="4"/>
  <c r="Q109" i="4"/>
  <c r="Q106" i="4" l="1"/>
  <c r="Q108" i="4"/>
  <c r="Q107" i="4"/>
  <c r="Q105" i="4"/>
  <c r="Q64" i="4" l="1"/>
  <c r="Q65" i="4"/>
  <c r="Q63" i="4"/>
  <c r="Q62" i="4"/>
  <c r="Q61" i="4"/>
  <c r="Q60" i="4"/>
  <c r="Q59" i="4"/>
  <c r="Q58" i="4"/>
  <c r="Q57" i="4"/>
  <c r="Q41" i="4"/>
  <c r="Q40" i="4"/>
  <c r="Q33" i="4"/>
  <c r="Q36" i="4"/>
  <c r="Q35" i="4"/>
  <c r="Q34" i="4"/>
  <c r="Q37" i="4"/>
  <c r="F200" i="12" l="1"/>
  <c r="F201" i="12"/>
  <c r="F202" i="12"/>
  <c r="F203" i="12"/>
  <c r="F204" i="12"/>
  <c r="F205" i="12"/>
  <c r="F206" i="12"/>
  <c r="F207" i="12"/>
  <c r="F208" i="12"/>
  <c r="F209" i="12"/>
  <c r="F210" i="12"/>
  <c r="F173" i="12"/>
  <c r="F174" i="12"/>
  <c r="F175" i="12"/>
  <c r="F176" i="12"/>
  <c r="F177" i="12"/>
  <c r="F178" i="12"/>
  <c r="F179" i="12"/>
  <c r="F180" i="12"/>
  <c r="F181" i="12"/>
  <c r="F182" i="12"/>
  <c r="F183" i="12"/>
  <c r="F149" i="12"/>
  <c r="F150" i="12"/>
  <c r="F152" i="12"/>
  <c r="F153" i="12"/>
  <c r="F154" i="12"/>
  <c r="F155" i="12"/>
  <c r="F156" i="12"/>
  <c r="F120" i="12"/>
  <c r="F121" i="12"/>
  <c r="F122" i="12"/>
  <c r="F123" i="12"/>
  <c r="H123" i="12" s="1"/>
  <c r="F124" i="12"/>
  <c r="H124" i="12" s="1"/>
  <c r="F125" i="12"/>
  <c r="H125" i="12" s="1"/>
  <c r="F126" i="12"/>
  <c r="F127" i="12"/>
  <c r="F128" i="12"/>
  <c r="F129" i="12"/>
  <c r="F130" i="12"/>
  <c r="F94" i="12"/>
  <c r="F95" i="12"/>
  <c r="F96" i="12"/>
  <c r="F97" i="12"/>
  <c r="H97" i="12" s="1"/>
  <c r="F98" i="12"/>
  <c r="H98" i="12" s="1"/>
  <c r="F99" i="12"/>
  <c r="H99" i="12" s="1"/>
  <c r="F100" i="12"/>
  <c r="F101" i="12"/>
  <c r="F102" i="12"/>
  <c r="F103" i="12"/>
  <c r="F104" i="12"/>
  <c r="F68" i="12"/>
  <c r="F69" i="12"/>
  <c r="F70" i="12"/>
  <c r="F71" i="12"/>
  <c r="H71" i="12" s="1"/>
  <c r="F72" i="12"/>
  <c r="H72" i="12" s="1"/>
  <c r="F73" i="12"/>
  <c r="F74" i="12"/>
  <c r="F75" i="12"/>
  <c r="F76" i="12"/>
  <c r="F77" i="12"/>
  <c r="F78" i="12"/>
  <c r="F42" i="12"/>
  <c r="F43" i="12"/>
  <c r="F44" i="12"/>
  <c r="H44" i="12" s="1"/>
  <c r="F45" i="12"/>
  <c r="H45" i="12" s="1"/>
  <c r="F46" i="12"/>
  <c r="H46" i="12" s="1"/>
  <c r="F47" i="12"/>
  <c r="H47" i="12" s="1"/>
  <c r="F48" i="12"/>
  <c r="F49" i="12"/>
  <c r="F50" i="12"/>
  <c r="F51" i="12"/>
  <c r="F52" i="12"/>
  <c r="F16" i="12"/>
  <c r="F17" i="12"/>
  <c r="F18" i="12"/>
  <c r="F19" i="12"/>
  <c r="F20" i="12"/>
  <c r="F21" i="12"/>
  <c r="F22" i="12"/>
  <c r="F23" i="12"/>
  <c r="F24" i="12"/>
  <c r="F25" i="12"/>
  <c r="F26" i="12"/>
  <c r="D48" i="11"/>
  <c r="D75" i="11"/>
  <c r="D102" i="11"/>
  <c r="D129" i="11"/>
  <c r="D156" i="11"/>
  <c r="D183" i="11"/>
  <c r="D210" i="11"/>
  <c r="D237" i="11"/>
  <c r="D264" i="11"/>
  <c r="D291" i="11"/>
  <c r="D318" i="11"/>
  <c r="D322" i="11"/>
  <c r="D295" i="11"/>
  <c r="D268" i="11"/>
  <c r="D241" i="11"/>
  <c r="D214" i="11"/>
  <c r="D187" i="11"/>
  <c r="D160" i="11"/>
  <c r="D133" i="11"/>
  <c r="D106" i="11"/>
  <c r="D79" i="11"/>
  <c r="D52" i="11"/>
  <c r="D25" i="11"/>
  <c r="F157" i="12" l="1"/>
  <c r="H24" i="12"/>
  <c r="D24" i="12"/>
  <c r="H50" i="12"/>
  <c r="D50" i="12"/>
  <c r="D46" i="12" l="1"/>
  <c r="D20" i="12"/>
  <c r="D208" i="12" l="1"/>
  <c r="H208" i="12"/>
  <c r="D204" i="12"/>
  <c r="H180" i="12"/>
  <c r="H76" i="12"/>
  <c r="D76" i="12"/>
  <c r="D72" i="12"/>
  <c r="H102" i="12"/>
  <c r="H128" i="12"/>
  <c r="D128" i="12"/>
  <c r="H176" i="12"/>
  <c r="D177" i="12"/>
  <c r="H181" i="12"/>
  <c r="D181" i="12"/>
  <c r="D150" i="12" l="1"/>
  <c r="H154" i="12"/>
  <c r="H153" i="12"/>
  <c r="H127" i="12"/>
  <c r="D154" i="12"/>
  <c r="D124" i="12" l="1"/>
  <c r="Q89" i="4"/>
  <c r="Q84" i="4"/>
  <c r="Q85" i="4"/>
  <c r="Q86" i="4"/>
  <c r="Q87" i="4"/>
  <c r="Q88" i="4"/>
  <c r="Q83" i="4"/>
  <c r="Q82" i="4"/>
  <c r="Q81" i="4"/>
  <c r="Q56" i="4" l="1"/>
  <c r="H101" i="12"/>
  <c r="D98" i="12"/>
  <c r="P121" i="5" l="1"/>
  <c r="O121" i="5"/>
  <c r="N121" i="5"/>
  <c r="M121" i="5"/>
  <c r="L121" i="5"/>
  <c r="K121" i="5"/>
  <c r="J121" i="5"/>
  <c r="I121" i="5"/>
  <c r="H121" i="5"/>
  <c r="G121" i="5"/>
  <c r="F121" i="5"/>
  <c r="E121" i="5"/>
  <c r="Q39" i="4" l="1"/>
  <c r="Q38" i="4"/>
  <c r="Q16" i="4"/>
  <c r="D21" i="11" l="1"/>
  <c r="Q32" i="4" l="1"/>
  <c r="Q15" i="4"/>
  <c r="P183" i="5" l="1"/>
  <c r="O183" i="5"/>
  <c r="N183" i="5"/>
  <c r="M183" i="5"/>
  <c r="L183" i="5"/>
  <c r="K183" i="5"/>
  <c r="J183" i="5"/>
  <c r="I183" i="5"/>
  <c r="H183" i="5"/>
  <c r="G183" i="5"/>
  <c r="F183" i="5"/>
  <c r="E183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P90" i="5"/>
  <c r="O90" i="5"/>
  <c r="N90" i="5"/>
  <c r="M90" i="5"/>
  <c r="L90" i="5"/>
  <c r="K90" i="5"/>
  <c r="J90" i="5"/>
  <c r="I90" i="5"/>
  <c r="H90" i="5"/>
  <c r="G90" i="5"/>
  <c r="F90" i="5"/>
  <c r="E90" i="5"/>
  <c r="F60" i="5"/>
  <c r="G60" i="5"/>
  <c r="H60" i="5"/>
  <c r="I60" i="5"/>
  <c r="J60" i="5"/>
  <c r="K60" i="5"/>
  <c r="L60" i="5"/>
  <c r="M60" i="5"/>
  <c r="N60" i="5"/>
  <c r="O60" i="5"/>
  <c r="P60" i="5"/>
  <c r="E60" i="5"/>
  <c r="M25" i="6"/>
  <c r="L25" i="6"/>
  <c r="K25" i="6"/>
  <c r="J25" i="6"/>
  <c r="I25" i="6"/>
  <c r="H25" i="6"/>
  <c r="G25" i="6"/>
  <c r="F25" i="6"/>
  <c r="E25" i="6"/>
  <c r="M51" i="6"/>
  <c r="L51" i="6"/>
  <c r="K51" i="6"/>
  <c r="J51" i="6"/>
  <c r="I51" i="6"/>
  <c r="H51" i="6"/>
  <c r="G51" i="6"/>
  <c r="F51" i="6"/>
  <c r="E51" i="6"/>
  <c r="M80" i="6"/>
  <c r="L80" i="6"/>
  <c r="K80" i="6"/>
  <c r="J80" i="6"/>
  <c r="I80" i="6"/>
  <c r="H80" i="6"/>
  <c r="G80" i="6"/>
  <c r="F80" i="6"/>
  <c r="E80" i="6"/>
  <c r="M107" i="6"/>
  <c r="L107" i="6"/>
  <c r="K107" i="6"/>
  <c r="J107" i="6"/>
  <c r="I107" i="6"/>
  <c r="H107" i="6"/>
  <c r="G107" i="6"/>
  <c r="F107" i="6"/>
  <c r="E107" i="6"/>
  <c r="M134" i="6"/>
  <c r="L134" i="6"/>
  <c r="K134" i="6"/>
  <c r="J134" i="6"/>
  <c r="I134" i="6"/>
  <c r="H134" i="6"/>
  <c r="G134" i="6"/>
  <c r="F134" i="6"/>
  <c r="E134" i="6"/>
  <c r="D204" i="8" l="1"/>
  <c r="D213" i="8"/>
  <c r="D117" i="8"/>
  <c r="H75" i="12"/>
  <c r="E161" i="6" l="1"/>
  <c r="F161" i="6"/>
  <c r="G161" i="6"/>
  <c r="H161" i="6"/>
  <c r="M161" i="6"/>
  <c r="L161" i="6"/>
  <c r="K161" i="6"/>
  <c r="J161" i="6"/>
  <c r="I161" i="6"/>
  <c r="H207" i="12" l="1"/>
  <c r="H49" i="12" l="1"/>
  <c r="H23" i="12" l="1"/>
  <c r="D24" i="11" l="1"/>
  <c r="D51" i="11"/>
  <c r="D78" i="11"/>
  <c r="D105" i="11"/>
  <c r="D132" i="11"/>
  <c r="D159" i="11"/>
  <c r="D186" i="11"/>
  <c r="D213" i="11"/>
  <c r="D23" i="12" l="1"/>
  <c r="D49" i="12"/>
  <c r="D75" i="12"/>
  <c r="D101" i="12"/>
  <c r="D127" i="12"/>
  <c r="D153" i="12"/>
  <c r="D180" i="12"/>
  <c r="CH60" i="13" l="1"/>
  <c r="CH54" i="13"/>
  <c r="CH46" i="13"/>
  <c r="CH40" i="13"/>
  <c r="CH35" i="13" s="1"/>
  <c r="CH30" i="13"/>
  <c r="CH27" i="13"/>
  <c r="CH22" i="13"/>
  <c r="CH15" i="13"/>
  <c r="CH21" i="13" l="1"/>
  <c r="CH12" i="13" s="1"/>
  <c r="CH67" i="13" s="1"/>
  <c r="D210" i="12" l="1"/>
  <c r="D321" i="11" l="1"/>
  <c r="D294" i="11"/>
  <c r="D267" i="11"/>
  <c r="D240" i="11"/>
  <c r="D242" i="11"/>
  <c r="D207" i="12" l="1"/>
  <c r="BG25" i="20" l="1"/>
  <c r="D43" i="12" l="1"/>
  <c r="D17" i="12"/>
  <c r="D18" i="11"/>
  <c r="D45" i="11"/>
  <c r="H210" i="12" l="1"/>
  <c r="H209" i="12"/>
  <c r="H206" i="12"/>
  <c r="H205" i="12"/>
  <c r="H203" i="12"/>
  <c r="H202" i="12"/>
  <c r="H201" i="12"/>
  <c r="H200" i="12"/>
  <c r="F199" i="12"/>
  <c r="H183" i="12"/>
  <c r="H182" i="12"/>
  <c r="H179" i="12"/>
  <c r="H178" i="12"/>
  <c r="H175" i="12"/>
  <c r="H174" i="12"/>
  <c r="H173" i="12"/>
  <c r="F172" i="12"/>
  <c r="H156" i="12"/>
  <c r="H155" i="12"/>
  <c r="H152" i="12"/>
  <c r="H151" i="12"/>
  <c r="H149" i="12"/>
  <c r="H148" i="12"/>
  <c r="H147" i="12"/>
  <c r="H146" i="12"/>
  <c r="H145" i="12"/>
  <c r="H130" i="12"/>
  <c r="H129" i="12"/>
  <c r="H126" i="12"/>
  <c r="H122" i="12"/>
  <c r="H121" i="12"/>
  <c r="H120" i="12"/>
  <c r="F119" i="12"/>
  <c r="H119" i="12" s="1"/>
  <c r="H104" i="12"/>
  <c r="H103" i="12"/>
  <c r="H100" i="12"/>
  <c r="H96" i="12"/>
  <c r="H95" i="12"/>
  <c r="H94" i="12"/>
  <c r="F93" i="12"/>
  <c r="H93" i="12" s="1"/>
  <c r="H78" i="12"/>
  <c r="H77" i="12"/>
  <c r="H74" i="12"/>
  <c r="H73" i="12"/>
  <c r="H70" i="12"/>
  <c r="H69" i="12"/>
  <c r="H68" i="12"/>
  <c r="F67" i="12"/>
  <c r="H67" i="12" s="1"/>
  <c r="H52" i="12"/>
  <c r="H51" i="12"/>
  <c r="H48" i="12"/>
  <c r="H43" i="12"/>
  <c r="H42" i="12"/>
  <c r="F41" i="12"/>
  <c r="H41" i="12" s="1"/>
  <c r="H16" i="12"/>
  <c r="H17" i="12"/>
  <c r="H18" i="12"/>
  <c r="H19" i="12"/>
  <c r="H21" i="12"/>
  <c r="H22" i="12"/>
  <c r="H25" i="12"/>
  <c r="H26" i="12"/>
  <c r="F15" i="12"/>
  <c r="H15" i="12" s="1"/>
  <c r="D152" i="12"/>
  <c r="D126" i="12"/>
  <c r="D100" i="12"/>
  <c r="D74" i="12"/>
  <c r="D48" i="12"/>
  <c r="D22" i="12"/>
  <c r="D23" i="11"/>
  <c r="D50" i="11"/>
  <c r="D77" i="11"/>
  <c r="D104" i="11"/>
  <c r="D131" i="11"/>
  <c r="D158" i="11"/>
  <c r="H199" i="12" l="1"/>
  <c r="H211" i="12" s="1"/>
  <c r="F211" i="12"/>
  <c r="H172" i="12"/>
  <c r="H184" i="12" s="1"/>
  <c r="F184" i="12"/>
  <c r="H157" i="12"/>
  <c r="D285" i="8"/>
  <c r="D276" i="8"/>
  <c r="D324" i="11"/>
  <c r="D323" i="11"/>
  <c r="D320" i="11"/>
  <c r="D319" i="11"/>
  <c r="D317" i="11"/>
  <c r="D316" i="11"/>
  <c r="D315" i="11"/>
  <c r="D286" i="8" l="1"/>
  <c r="D261" i="8"/>
  <c r="D297" i="11" l="1"/>
  <c r="D296" i="11"/>
  <c r="D293" i="11"/>
  <c r="D292" i="11"/>
  <c r="D290" i="11"/>
  <c r="D289" i="11"/>
  <c r="D288" i="11"/>
  <c r="D252" i="8"/>
  <c r="D262" i="8" s="1"/>
  <c r="D237" i="8" l="1"/>
  <c r="D270" i="11"/>
  <c r="D269" i="11"/>
  <c r="D266" i="11"/>
  <c r="D265" i="11"/>
  <c r="D263" i="11"/>
  <c r="D262" i="11"/>
  <c r="D261" i="11"/>
  <c r="D228" i="8" l="1"/>
  <c r="D238" i="8" s="1"/>
  <c r="D185" i="11" l="1"/>
  <c r="H165" i="10"/>
  <c r="H188" i="10"/>
  <c r="H179" i="10"/>
  <c r="D179" i="10"/>
  <c r="H142" i="10"/>
  <c r="D141" i="8"/>
  <c r="D142" i="10" s="1"/>
  <c r="D165" i="8"/>
  <c r="D165" i="10" s="1"/>
  <c r="D189" i="8"/>
  <c r="D180" i="8"/>
  <c r="D209" i="12"/>
  <c r="D206" i="12"/>
  <c r="D205" i="12"/>
  <c r="D203" i="12"/>
  <c r="D202" i="12"/>
  <c r="D201" i="12"/>
  <c r="D190" i="8" l="1"/>
  <c r="D188" i="10"/>
  <c r="D189" i="10" s="1"/>
  <c r="H189" i="10"/>
  <c r="D243" i="11" l="1"/>
  <c r="D239" i="11"/>
  <c r="D238" i="11"/>
  <c r="D236" i="11"/>
  <c r="D235" i="11"/>
  <c r="D234" i="11"/>
  <c r="H133" i="10" l="1"/>
  <c r="H143" i="10" s="1"/>
  <c r="D133" i="10"/>
  <c r="D132" i="8"/>
  <c r="D142" i="8" s="1"/>
  <c r="D179" i="12"/>
  <c r="D156" i="12"/>
  <c r="D155" i="12"/>
  <c r="D151" i="12"/>
  <c r="D149" i="12"/>
  <c r="D148" i="12"/>
  <c r="D147" i="12"/>
  <c r="D212" i="11"/>
  <c r="D143" i="10" l="1"/>
  <c r="D189" i="11"/>
  <c r="D188" i="11"/>
  <c r="D184" i="11"/>
  <c r="D182" i="11"/>
  <c r="D181" i="11"/>
  <c r="D180" i="11"/>
  <c r="D216" i="11" l="1"/>
  <c r="D215" i="11"/>
  <c r="D211" i="11"/>
  <c r="D209" i="11"/>
  <c r="D208" i="11"/>
  <c r="D207" i="11"/>
  <c r="D156" i="8"/>
  <c r="D166" i="8" l="1"/>
  <c r="BG25" i="14"/>
  <c r="H119" i="10"/>
  <c r="H95" i="10"/>
  <c r="H71" i="10"/>
  <c r="H47" i="10"/>
  <c r="H23" i="10"/>
  <c r="D69" i="8"/>
  <c r="D71" i="10" s="1"/>
  <c r="D93" i="8"/>
  <c r="D95" i="10" s="1"/>
  <c r="D46" i="8"/>
  <c r="D47" i="10" s="1"/>
  <c r="D22" i="8"/>
  <c r="D13" i="8" s="1"/>
  <c r="D104" i="12"/>
  <c r="D103" i="12"/>
  <c r="D99" i="12"/>
  <c r="D97" i="12"/>
  <c r="D96" i="12"/>
  <c r="D95" i="12"/>
  <c r="D130" i="12"/>
  <c r="D129" i="12"/>
  <c r="D125" i="12"/>
  <c r="D123" i="12"/>
  <c r="D122" i="12"/>
  <c r="D121" i="12"/>
  <c r="D183" i="12"/>
  <c r="D182" i="12"/>
  <c r="D178" i="12"/>
  <c r="D176" i="12"/>
  <c r="D175" i="12"/>
  <c r="D174" i="12"/>
  <c r="D78" i="12"/>
  <c r="D77" i="12"/>
  <c r="D73" i="12"/>
  <c r="D71" i="12"/>
  <c r="D70" i="12"/>
  <c r="D69" i="12"/>
  <c r="D52" i="12"/>
  <c r="D51" i="12"/>
  <c r="D47" i="12"/>
  <c r="D45" i="12"/>
  <c r="D44" i="12"/>
  <c r="D26" i="12"/>
  <c r="D25" i="12"/>
  <c r="D21" i="12"/>
  <c r="D19" i="12"/>
  <c r="D18" i="12"/>
  <c r="D162" i="11"/>
  <c r="D161" i="11"/>
  <c r="D157" i="11"/>
  <c r="D155" i="11"/>
  <c r="D154" i="11"/>
  <c r="D153" i="11"/>
  <c r="D135" i="11"/>
  <c r="D134" i="11"/>
  <c r="D130" i="11"/>
  <c r="D128" i="11"/>
  <c r="D127" i="11"/>
  <c r="D126" i="11"/>
  <c r="D108" i="11"/>
  <c r="D107" i="11"/>
  <c r="D103" i="11"/>
  <c r="D101" i="11"/>
  <c r="D100" i="11"/>
  <c r="D99" i="11"/>
  <c r="D81" i="11"/>
  <c r="D80" i="11"/>
  <c r="D76" i="11"/>
  <c r="D74" i="11"/>
  <c r="D73" i="11"/>
  <c r="D72" i="11"/>
  <c r="D54" i="11"/>
  <c r="D53" i="11"/>
  <c r="D49" i="11"/>
  <c r="D47" i="11"/>
  <c r="D46" i="11"/>
  <c r="D27" i="11"/>
  <c r="D26" i="11"/>
  <c r="D22" i="11"/>
  <c r="D20" i="11"/>
  <c r="D19" i="11"/>
  <c r="D37" i="8"/>
  <c r="D60" i="8"/>
  <c r="D84" i="8"/>
  <c r="D108" i="8"/>
  <c r="H156" i="10"/>
  <c r="H166" i="10" s="1"/>
  <c r="D156" i="10"/>
  <c r="D166" i="10" s="1"/>
  <c r="H110" i="10"/>
  <c r="D110" i="10"/>
  <c r="H86" i="10"/>
  <c r="D86" i="10"/>
  <c r="H62" i="10"/>
  <c r="D62" i="10"/>
  <c r="H38" i="10"/>
  <c r="D38" i="10"/>
  <c r="D14" i="10"/>
  <c r="H48" i="10" l="1"/>
  <c r="D48" i="10"/>
  <c r="H120" i="10"/>
  <c r="H24" i="10"/>
  <c r="D96" i="10"/>
  <c r="D72" i="10"/>
  <c r="H96" i="10"/>
  <c r="D119" i="10"/>
  <c r="D120" i="10" s="1"/>
  <c r="D118" i="8"/>
  <c r="D94" i="8"/>
  <c r="H72" i="10"/>
  <c r="D23" i="8"/>
  <c r="D47" i="8"/>
  <c r="D23" i="10"/>
  <c r="D24" i="10" s="1"/>
  <c r="D70" i="8"/>
</calcChain>
</file>

<file path=xl/sharedStrings.xml><?xml version="1.0" encoding="utf-8"?>
<sst xmlns="http://schemas.openxmlformats.org/spreadsheetml/2006/main" count="5736" uniqueCount="664">
  <si>
    <t>Информация об условиях, на которых осуществляется оказание 
регулируемых услуг по транспортировке газа</t>
  </si>
  <si>
    <t>Форма 2</t>
  </si>
  <si>
    <t xml:space="preserve">по газораспределительным сетям </t>
  </si>
  <si>
    <t>№</t>
  </si>
  <si>
    <t>1</t>
  </si>
  <si>
    <t>2</t>
  </si>
  <si>
    <t>3</t>
  </si>
  <si>
    <t>4</t>
  </si>
  <si>
    <t>Раскрываемая информация</t>
  </si>
  <si>
    <t>Сведения о сроках направления заявки на заключение договора</t>
  </si>
  <si>
    <t>Место размещения сведений в информационно-коммуникационной сети "Интернет"</t>
  </si>
  <si>
    <t>Заявка на заключение договора транспортировки газа</t>
  </si>
  <si>
    <t>Договор на оказание услуг по транспортировке газа в транзитном потоке газораспределительной организации/потребителю</t>
  </si>
  <si>
    <t>(наименование субъекта естественной монополии)</t>
  </si>
  <si>
    <t>Приложение 7</t>
  </si>
  <si>
    <t>к Приказу 38/19 от 18.01.2019г.</t>
  </si>
  <si>
    <t>ООО Индустриальный Парк "Станкомаш"</t>
  </si>
  <si>
    <t>-    по договорам, заключаемым на срок до одного года, - не позднее чем за месяц и не ранее чем за три месяца до указанной в заявке даты начала транспортировки;</t>
  </si>
  <si>
    <t>-    по договорам, заключаемым на срок более одного года и до пяти лет, - не позднее чем за три месяца и не ранее чем за один год до начала года, в котором начнется транспортировка;</t>
  </si>
  <si>
    <t>-    по договорам, заключаемым на срок более пяти лет, - не позднее чем за шесть месяцев и не ранее чем за три года до начала года, в котором начнется транспортировка.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</si>
  <si>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</si>
  <si>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</si>
  <si>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</si>
  <si>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</si>
  <si>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</si>
  <si>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</si>
  <si>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</si>
  <si>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</si>
  <si>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</si>
  <si>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</si>
  <si>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</si>
  <si>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</si>
  <si>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</si>
  <si>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</si>
  <si>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</si>
  <si>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</si>
  <si>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</si>
  <si>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</si>
  <si>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</si>
  <si>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</si>
  <si>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</si>
  <si>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</si>
  <si>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</si>
  <si>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</si>
  <si>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</si>
  <si>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</si>
  <si>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</si>
  <si>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</si>
  <si>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</si>
  <si>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</si>
  <si>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</si>
  <si>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</si>
  <si>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</si>
  <si>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</si>
  <si>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</si>
  <si>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</si>
  <si>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</si>
  <si>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</si>
  <si>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</si>
  <si>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</si>
  <si>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</si>
  <si>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</si>
  <si>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</si>
  <si>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</si>
  <si>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</si>
  <si>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</si>
  <si>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</si>
  <si>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</si>
  <si>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</si>
  <si>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Форма 3</t>
  </si>
  <si>
    <t>(технологическом присоединении) к газораспределительным сетям</t>
  </si>
  <si>
    <t>(наименование зоны обслуживания/обособленной системы)</t>
  </si>
  <si>
    <t>Номер по порядку</t>
  </si>
  <si>
    <t>Категория заявителей</t>
  </si>
  <si>
    <t>Количество отклонённых заявок</t>
  </si>
  <si>
    <t xml:space="preserve">Количество выполненных присоединений </t>
  </si>
  <si>
    <t>количество, шт.</t>
  </si>
  <si>
    <r>
      <t>объём, м</t>
    </r>
    <r>
      <rPr>
        <sz val="8"/>
        <rFont val="Arial"/>
        <family val="2"/>
        <charset val="204"/>
      </rPr>
      <t>³</t>
    </r>
    <r>
      <rPr>
        <sz val="8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</si>
  <si>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</si>
  <si>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</si>
  <si>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</si>
  <si>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</si>
  <si>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</si>
  <si>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</si>
  <si>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</si>
  <si>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</si>
  <si>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стандартизованные ставки</t>
  </si>
  <si>
    <t>юридическое лицо</t>
  </si>
  <si>
    <t>II категория</t>
  </si>
  <si>
    <t>III категория</t>
  </si>
  <si>
    <r>
      <t>максимальный часовой расход газа более 500 м</t>
    </r>
    <r>
      <rPr>
        <sz val="8"/>
        <rFont val="Arial"/>
        <family val="2"/>
        <charset val="204"/>
      </rPr>
      <t>³</t>
    </r>
    <r>
      <rPr>
        <sz val="8"/>
        <rFont val="Times New Roman"/>
        <family val="1"/>
        <charset val="204"/>
      </rPr>
      <t xml:space="preserve"> и давлением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</si>
  <si>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</si>
  <si>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</si>
  <si>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</si>
  <si>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</si>
  <si>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</si>
  <si>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</si>
  <si>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r>
      <t>В ____</t>
    </r>
    <r>
      <rPr>
        <u/>
        <sz val="12"/>
        <rFont val="Times New Roman"/>
        <family val="1"/>
        <charset val="204"/>
      </rPr>
      <t>г. Челябинск___________________________________________</t>
    </r>
  </si>
  <si>
    <r>
      <rPr>
        <b/>
        <u/>
        <sz val="12"/>
        <rFont val="Times New Roman"/>
        <family val="1"/>
        <charset val="204"/>
      </rPr>
      <t xml:space="preserve">Общество с ограниченной ответственностью Индустриальный Парк "Станкомаш"  </t>
    </r>
    <r>
      <rPr>
        <u/>
        <sz val="12"/>
        <rFont val="Times New Roman"/>
        <family val="1"/>
        <charset val="204"/>
      </rPr>
      <t>(ООО "Индустриальный Парк "Станкомаш")</t>
    </r>
  </si>
  <si>
    <t>Количество                                               заключённых                                   договоров</t>
  </si>
  <si>
    <t>Количество поступивших                          заявок</t>
  </si>
  <si>
    <t>Количество поступивших запросов</t>
  </si>
  <si>
    <t>Количество выданных технических условий</t>
  </si>
  <si>
    <t>Количество отклонённых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</si>
  <si>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</si>
  <si>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</si>
  <si>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</si>
  <si>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</si>
  <si>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</si>
  <si>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</si>
  <si>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к приказу ФАС России
от 18.01.2019 № 38/19</t>
  </si>
  <si>
    <t>Количество удовлетворенных заявок, штук</t>
  </si>
  <si>
    <t>Количество заявок, находящихся на рассмотрении, штук</t>
  </si>
  <si>
    <t>в связи с отсутствием технической возможности</t>
  </si>
  <si>
    <t>в связи с отсутствием документов</t>
  </si>
  <si>
    <t>Количество поступивших заявок, штук</t>
  </si>
  <si>
    <t>Точка входа в газораспреде-лительную сеть</t>
  </si>
  <si>
    <t>в   г. Челябинск</t>
  </si>
  <si>
    <t>Количество отклоненных заявок, штук</t>
  </si>
  <si>
    <r>
      <rPr>
        <b/>
        <u/>
        <sz val="12"/>
        <rFont val="Times New Roman"/>
        <family val="1"/>
        <charset val="204"/>
      </rPr>
      <t xml:space="preserve">Общество с ограниченной ответственностью Индустриальный Парк "Станкомаш"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(ООО "Индустриальный Парк "Станкомаш")</t>
    </r>
  </si>
  <si>
    <t>ООО "Индустриальный Парк "Станкомаш"</t>
  </si>
  <si>
    <t>ГРП</t>
  </si>
  <si>
    <t>Наименование газораспределительной сети</t>
  </si>
  <si>
    <t>Газораспределительная сеть                                                                 ООО Индустриальный Парк "Станкомаш" г.Челябинск</t>
  </si>
  <si>
    <t>Приложение № 5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</si>
  <si>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</si>
  <si>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</si>
  <si>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</si>
  <si>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</si>
  <si>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</si>
  <si>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</si>
  <si>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</si>
  <si>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</si>
  <si>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</si>
  <si>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</si>
  <si>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</si>
  <si>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</si>
  <si>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</si>
  <si>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</si>
  <si>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</si>
  <si>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</si>
  <si>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Приложение № 4</t>
  </si>
  <si>
    <t xml:space="preserve">Информация о тарифах </t>
  </si>
  <si>
    <t xml:space="preserve"> на услуги по транспортировке газа</t>
  </si>
  <si>
    <t xml:space="preserve">по газораспределительным сетям на территории </t>
  </si>
  <si>
    <t>(наименование субъекта Российской Федерации)</t>
  </si>
  <si>
    <t>в</t>
  </si>
  <si>
    <t>Реквизиты приказа федерального органа исполнительной власти в области регулирования тарифов об установлении тарифа по газораспределительным сетям</t>
  </si>
  <si>
    <t>от</t>
  </si>
  <si>
    <t>767/18</t>
  </si>
  <si>
    <t>07.06.2019</t>
  </si>
  <si>
    <r>
      <t>Тарифы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) по группам потребителей с объемом потребления газа (млн.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/год)</t>
    </r>
  </si>
  <si>
    <r>
      <t>Тариф на услуги
по транспортировке газа
в транзитном потоке
(руб./1000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)</t>
    </r>
  </si>
  <si>
    <t>свыше
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</si>
  <si>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</si>
  <si>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</si>
  <si>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</si>
  <si>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</si>
  <si>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</si>
  <si>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</si>
  <si>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</si>
  <si>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13.07.2018</t>
  </si>
  <si>
    <t>по</t>
  </si>
  <si>
    <t>30.06.2019</t>
  </si>
  <si>
    <t>-</t>
  </si>
  <si>
    <t>01.07.2019</t>
  </si>
  <si>
    <t>30.06.2020</t>
  </si>
  <si>
    <t>01.07.2020</t>
  </si>
  <si>
    <t>30.06.2021</t>
  </si>
  <si>
    <t>01.07.2021</t>
  </si>
  <si>
    <t>30.06.2022</t>
  </si>
  <si>
    <t>01.07.2022</t>
  </si>
  <si>
    <t>г. Челябинск</t>
  </si>
  <si>
    <t>Приложение 10</t>
  </si>
  <si>
    <t>Индивидуальный проект</t>
  </si>
  <si>
    <t xml:space="preserve">Приложение № 6 </t>
  </si>
  <si>
    <t>№ п/п</t>
  </si>
  <si>
    <t>Наименование потребителя</t>
  </si>
  <si>
    <t>ООО "БВК"</t>
  </si>
  <si>
    <t>ООО "Модерн-Гласс"</t>
  </si>
  <si>
    <t>АО "ТНН"</t>
  </si>
  <si>
    <t>АО "РЭД"</t>
  </si>
  <si>
    <t>Форма 6</t>
  </si>
  <si>
    <t>ИП Первухин Л.В.</t>
  </si>
  <si>
    <t>ООО "КРУГ"</t>
  </si>
  <si>
    <t xml:space="preserve">ООО Индустриальный Парк "Станкомаш" </t>
  </si>
  <si>
    <t>ПЛАН</t>
  </si>
  <si>
    <t>ФАКТ</t>
  </si>
  <si>
    <t>ООО "Лизард"</t>
  </si>
  <si>
    <t>ООО "Научно-производственный центр гидроавтоматики"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</si>
  <si>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</si>
  <si>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 xml:space="preserve"> </t>
  </si>
  <si>
    <t>Приложение № 1</t>
  </si>
  <si>
    <t>Челябинской области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</si>
  <si>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</si>
  <si>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газораспределительным</t>
  </si>
  <si>
    <t>сетям на территории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</si>
  <si>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</si>
  <si>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</si>
  <si>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</si>
  <si>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</si>
  <si>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</si>
  <si>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</si>
  <si>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</si>
  <si>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</si>
  <si>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</si>
  <si>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</si>
  <si>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</si>
  <si>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</si>
  <si>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</si>
  <si>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</si>
  <si>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</si>
  <si>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</si>
  <si>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</si>
  <si>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</si>
  <si>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</si>
  <si>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</si>
  <si>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</si>
  <si>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</si>
  <si>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</si>
  <si>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</si>
  <si>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</si>
  <si>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</si>
  <si>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</si>
  <si>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</si>
  <si>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</si>
  <si>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</si>
  <si>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</si>
  <si>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</si>
  <si>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</si>
  <si>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</si>
  <si>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</si>
  <si>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</si>
  <si>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</si>
  <si>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</si>
  <si>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</si>
  <si>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</si>
  <si>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</si>
  <si>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</si>
  <si>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</si>
  <si>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</si>
  <si>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</si>
  <si>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</si>
  <si>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</si>
  <si>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</si>
  <si>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</si>
  <si>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</si>
  <si>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</si>
  <si>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</si>
  <si>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</si>
  <si>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</si>
  <si>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</si>
  <si>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</si>
  <si>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</si>
  <si>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</si>
  <si>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</si>
  <si>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</si>
  <si>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</si>
  <si>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</si>
  <si>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</si>
  <si>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</si>
  <si>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</si>
  <si>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</si>
  <si>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</si>
  <si>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</si>
  <si>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</si>
  <si>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</si>
  <si>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</si>
  <si>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</si>
  <si>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</si>
  <si>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</si>
  <si>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</si>
  <si>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</si>
  <si>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</si>
  <si>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</si>
  <si>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</si>
  <si>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</si>
  <si>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</si>
  <si>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</si>
  <si>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</si>
  <si>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</si>
  <si>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</si>
  <si>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</si>
  <si>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</si>
  <si>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</si>
  <si>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</si>
  <si>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</si>
  <si>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</si>
  <si>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</si>
  <si>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</si>
  <si>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</si>
  <si>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</si>
  <si>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</si>
  <si>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</si>
  <si>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</si>
  <si>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</si>
  <si>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</si>
  <si>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</si>
  <si>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</si>
  <si>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</si>
  <si>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</si>
  <si>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</si>
  <si>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</si>
  <si>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</si>
  <si>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</si>
  <si>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</si>
  <si>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</si>
  <si>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</si>
  <si>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</si>
  <si>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</si>
  <si>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</si>
  <si>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</si>
  <si>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</si>
  <si>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</si>
  <si>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</si>
  <si>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на  20</t>
  </si>
  <si>
    <t>Приложение № 2</t>
  </si>
  <si>
    <t>Вид тарифа</t>
  </si>
  <si>
    <t xml:space="preserve">на территории </t>
  </si>
  <si>
    <t xml:space="preserve"> год в сфере оказания услуг по транспортировке газа</t>
  </si>
  <si>
    <t>Информация об объёмах транспортировки газа</t>
  </si>
  <si>
    <t>по газораспределительным сетям (с детализацией по группам газопотребления)</t>
  </si>
  <si>
    <r>
      <rPr>
        <b/>
        <sz val="11"/>
        <rFont val="Times New Roman"/>
        <family val="1"/>
        <charset val="204"/>
      </rPr>
      <t>Приложение № 1. Форма 3.</t>
    </r>
    <r>
      <rPr>
        <sz val="11"/>
        <rFont val="Times New Roman"/>
        <family val="1"/>
        <charset val="204"/>
      </rPr>
      <t xml:space="preserve"> Информация о тарифах на услуги по транспортировке газа по газораспределительным сетям. </t>
    </r>
  </si>
  <si>
    <r>
      <rPr>
        <b/>
        <sz val="11"/>
        <rFont val="Times New Roman"/>
        <family val="1"/>
        <charset val="204"/>
      </rPr>
      <t>Приложение № 7. Форма 2.</t>
    </r>
    <r>
      <rPr>
        <sz val="11"/>
        <rFont val="Times New Roman"/>
        <family val="1"/>
        <charset val="204"/>
      </rPr>
      <t xml:space="preserve"> Информация об условиях, на которых осуществляется оказание регулируемых услуг по транспортировке газа по газораспределительным сетям.</t>
    </r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</si>
  <si>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</si>
  <si>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</si>
  <si>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ИЮНЬ</t>
  </si>
  <si>
    <t>Точка входа в газораспределительную сеть</t>
  </si>
  <si>
    <t>Точка выхода из газораспределительной сети</t>
  </si>
  <si>
    <t>транзит</t>
  </si>
  <si>
    <t xml:space="preserve">Свободная мощность газораспределительной сети, млн. куб. м </t>
  </si>
  <si>
    <t>Объемы газа в соответствии с удовлетворенными заявками, 
млн. куб. м</t>
  </si>
  <si>
    <t>Объемы газа в соответствии                   с поступившими заявками, млн. куб. м</t>
  </si>
  <si>
    <t>Номер группы газопотребления/
транзит</t>
  </si>
  <si>
    <t>МАЙ</t>
  </si>
  <si>
    <t>АПРЕЛЬ</t>
  </si>
  <si>
    <t>МАРТ</t>
  </si>
  <si>
    <t>ФЕВРАЛЬ</t>
  </si>
  <si>
    <t>ЯНВАРЬ</t>
  </si>
  <si>
    <t>на</t>
  </si>
  <si>
    <t>за</t>
  </si>
  <si>
    <r>
      <rPr>
        <b/>
        <sz val="11"/>
        <rFont val="Times New Roman"/>
        <family val="1"/>
        <charset val="204"/>
      </rPr>
      <t>Приложение №6. Форма 2.</t>
    </r>
    <r>
      <rPr>
        <sz val="11"/>
        <rFont val="Times New Roman"/>
        <family val="1"/>
        <charset val="204"/>
      </rPr>
      <t xml:space="preserve"> Информация о регистрации и ходе реализации</t>
    </r>
    <r>
      <rPr>
        <u/>
        <sz val="11"/>
        <rFont val="Times New Roman"/>
        <family val="1"/>
        <charset val="204"/>
      </rPr>
      <t xml:space="preserve"> запросов</t>
    </r>
    <r>
      <rPr>
        <sz val="11"/>
        <rFont val="Times New Roman"/>
        <family val="1"/>
        <charset val="204"/>
      </rPr>
      <t xml:space="preserve"> о предоставлении технических условий на подключение (технологическое присоединение) к газораспределительным сетям.</t>
    </r>
  </si>
  <si>
    <r>
      <rPr>
        <b/>
        <sz val="11"/>
        <rFont val="Times New Roman"/>
        <family val="1"/>
        <charset val="204"/>
      </rPr>
      <t xml:space="preserve">Приложение № 5. Форма 2. </t>
    </r>
    <r>
      <rPr>
        <sz val="11"/>
        <rFont val="Times New Roman"/>
        <family val="1"/>
        <charset val="204"/>
      </rPr>
      <t xml:space="preserve">Информация о регистрации и ходе реализации </t>
    </r>
    <r>
      <rPr>
        <u/>
        <sz val="11"/>
        <rFont val="Times New Roman"/>
        <family val="1"/>
        <charset val="204"/>
      </rPr>
      <t>заявок</t>
    </r>
    <r>
      <rPr>
        <sz val="11"/>
        <rFont val="Times New Roman"/>
        <family val="1"/>
        <charset val="204"/>
      </rPr>
      <t xml:space="preserve"> на доступ к услугам по транспортировке газа по газораспределительным сетям.</t>
    </r>
  </si>
  <si>
    <r>
      <rPr>
        <b/>
        <sz val="11"/>
        <rFont val="Times New Roman"/>
        <family val="1"/>
        <charset val="204"/>
      </rPr>
      <t>Приложение №6. Форма 3.</t>
    </r>
    <r>
      <rPr>
        <sz val="11"/>
        <rFont val="Times New Roman"/>
        <family val="1"/>
        <charset val="204"/>
      </rPr>
      <t xml:space="preserve"> Информация о регистрации и ходе реализации </t>
    </r>
    <r>
      <rPr>
        <u/>
        <sz val="11"/>
        <rFont val="Times New Roman"/>
        <family val="1"/>
        <charset val="204"/>
      </rPr>
      <t>заявок</t>
    </r>
    <r>
      <rPr>
        <sz val="11"/>
        <rFont val="Times New Roman"/>
        <family val="1"/>
        <charset val="204"/>
      </rPr>
      <t xml:space="preserve"> о подключении (технологическом присоединении) к газораспределительным сетям.</t>
    </r>
  </si>
  <si>
    <t>Информация о порядке выполнения технологических, технических и других мероприятий, связанных</t>
  </si>
  <si>
    <t xml:space="preserve">с подключением (присоединением) к газораспределительным сетям </t>
  </si>
  <si>
    <t>Наименование газораспреде-лительной сети</t>
  </si>
  <si>
    <t>Точка 
входа в газораспреде-лительную сеть</t>
  </si>
  <si>
    <t>Точка 
выхода из газораспреде-лительной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</si>
  <si>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</si>
  <si>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</si>
  <si>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</si>
  <si>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</si>
  <si>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</si>
  <si>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</si>
  <si>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r>
      <rPr>
        <b/>
        <sz val="11"/>
        <rFont val="Times New Roman"/>
        <family val="1"/>
        <charset val="204"/>
      </rPr>
      <t>Приложение № 8. Форма 2.</t>
    </r>
    <r>
      <rPr>
        <sz val="11"/>
        <rFont val="Times New Roman"/>
        <family val="1"/>
        <charset val="204"/>
      </rPr>
      <t xml:space="preserve"> Информация о порядке выполнения технологических, технических и других мероприятий, связанных с подключением (присоединением) к газораспределительным сетям</t>
    </r>
  </si>
  <si>
    <t>*</t>
  </si>
  <si>
    <t xml:space="preserve">Социально значимые группы потребителей и население  на производственной площадке ООО Индустриальный Парк "Станкомаш" - отсутствуют. </t>
  </si>
  <si>
    <t>Приложение 8</t>
  </si>
  <si>
    <t>Информация об основных потребительских характеристиках регулируемых услуг</t>
  </si>
  <si>
    <t>и их соответствии стандартам качества</t>
  </si>
  <si>
    <t>по газораспределительным сетям на территории</t>
  </si>
  <si>
    <t>Место 
размещения
сведений в информационно-коммуникационной 
сети "Интернет"</t>
  </si>
  <si>
    <t>Реквизиты</t>
  </si>
  <si>
    <t>Показатель надежности услуг по транспортировке газа по газораспределительным сетям (Кнад)</t>
  </si>
  <si>
    <t>Показатель качества услуг по транспортировке газа по газораспределительным сетям (Ккач)</t>
  </si>
  <si>
    <t>Обобщенный показатель надежности и качества оказываемых услуг (Коб)</t>
  </si>
  <si>
    <t>Сведения о лицензии</t>
  </si>
  <si>
    <t>Челябинская область</t>
  </si>
  <si>
    <t>Приложение № 3</t>
  </si>
  <si>
    <t>№ ВХ-56-004925 от 29.02.2016г.</t>
  </si>
  <si>
    <r>
      <rPr>
        <b/>
        <sz val="11"/>
        <rFont val="Times New Roman"/>
        <family val="1"/>
        <charset val="204"/>
      </rPr>
      <t>Приложение № 3. Форма 3.</t>
    </r>
    <r>
      <rPr>
        <sz val="11"/>
        <rFont val="Times New Roman"/>
        <family val="1"/>
        <charset val="204"/>
      </rPr>
      <t xml:space="preserve"> Информация об основных потребительских характеристиках регулируемых услуг и их соответствии стандартам качества в сфере оказания услуг по транспортировке газа  по газораспределительным сетям</t>
    </r>
  </si>
  <si>
    <r>
      <t>Объемы газа, тыс.м</t>
    </r>
    <r>
      <rPr>
        <vertAlign val="superscript"/>
        <sz val="12"/>
        <rFont val="Times New Roman"/>
        <family val="1"/>
        <charset val="204"/>
      </rPr>
      <t>3</t>
    </r>
  </si>
  <si>
    <t>на 20</t>
  </si>
  <si>
    <t>открыть&gt;&gt;</t>
  </si>
  <si>
    <t>\</t>
  </si>
  <si>
    <t>Газораспределительная сеть                                                                                                                                                                               ООО Индустриальный Парк "Станкомаш"  г. Челябинск</t>
  </si>
  <si>
    <t>ИЮЛЬ</t>
  </si>
  <si>
    <r>
      <t xml:space="preserve">Информация о регистрации и ходе реализации </t>
    </r>
    <r>
      <rPr>
        <b/>
        <u/>
        <sz val="14"/>
        <rFont val="Times New Roman"/>
        <family val="1"/>
        <charset val="204"/>
      </rPr>
      <t>заявок</t>
    </r>
    <r>
      <rPr>
        <b/>
        <sz val="14"/>
        <rFont val="Times New Roman"/>
        <family val="1"/>
        <charset val="204"/>
      </rPr>
      <t xml:space="preserve"> о подключении (технологическом присоединении)</t>
    </r>
  </si>
  <si>
    <r>
      <t xml:space="preserve"> к газораспределительным сетям </t>
    </r>
    <r>
      <rPr>
        <b/>
        <i/>
        <sz val="14"/>
        <rFont val="Times New Roman"/>
        <family val="1"/>
        <charset val="204"/>
      </rPr>
      <t xml:space="preserve">ООО Индустриальный Парк "Станкомаш" </t>
    </r>
  </si>
  <si>
    <t>за  20</t>
  </si>
  <si>
    <t>открыть &gt;&gt;</t>
  </si>
  <si>
    <t>АВГУСТ</t>
  </si>
  <si>
    <t>ООО "РАМА"</t>
  </si>
  <si>
    <t>ГРП                                                                        г. Челябинск                                                                                                           ул. Енисейская 8</t>
  </si>
  <si>
    <t>СЕНТЯБРЬ</t>
  </si>
  <si>
    <t>ОКТЯБРЬ</t>
  </si>
  <si>
    <t>НОЯБРЬ</t>
  </si>
  <si>
    <t>ДЕКАБРЬ</t>
  </si>
  <si>
    <t>Объемы газа в соответствии с удовлетворенными заявками, млн. куб. м</t>
  </si>
  <si>
    <t>Дифференцированный тариф всего, в т.ч.:</t>
  </si>
  <si>
    <t>N</t>
  </si>
  <si>
    <t>Место размещения информации в информационно-коммуникационной сети "Интернет"</t>
  </si>
  <si>
    <t>Перечень документов, направляемых для рассмотрения запроса о выдаче технических условий</t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</si>
  <si>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</si>
  <si>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</si>
  <si>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</si>
  <si>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</si>
  <si>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</si>
  <si>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</si>
  <si>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Перечень документов,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</si>
  <si>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 объекта капитального строительства к сетям газораспределения через сети основного абонента</t>
  </si>
  <si>
    <t>Заявка о подключении (технологическом присоединении) объекта капитального строительства, расположенного в пределах некоммерческого объединения</t>
  </si>
  <si>
    <t>Заявка о подключении (технологическом присоединении) объекта капитального строительства при коллективной заявке</t>
  </si>
  <si>
    <t>Заявка о подключении (технологическом присоединении) объекта капитального строительства, расположенного в пределах территории, подлежащей комплексному освоению</t>
  </si>
  <si>
    <t>Договор о подключении (технологическом присоединении) 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</si>
  <si>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</si>
  <si>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Сведения о структурных подразделениях, осуществляющих прием заявок на подключение (технологическое присоединение)</t>
  </si>
  <si>
    <t xml:space="preserve">Информация об условиях, на которых осуществляется оказание услуг по подключению (технологическому присоединению) к газораспределительным сетям </t>
  </si>
  <si>
    <t>Приложение 9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</si>
  <si>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</si>
  <si>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</si>
  <si>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</si>
  <si>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</si>
  <si>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</si>
  <si>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</si>
  <si>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</si>
  <si>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</si>
  <si>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</si>
  <si>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</si>
  <si>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</si>
  <si>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</si>
  <si>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</si>
  <si>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</si>
  <si>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</si>
  <si>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</si>
  <si>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</si>
  <si>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</si>
  <si>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</si>
  <si>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</si>
  <si>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</si>
  <si>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</si>
  <si>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</si>
  <si>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</si>
  <si>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</si>
  <si>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</si>
  <si>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</si>
  <si>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</si>
  <si>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</si>
  <si>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</si>
  <si>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</si>
  <si>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</si>
  <si>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</si>
  <si>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</si>
  <si>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Информация об инвестиционных программах ООО Индустриальный Парк "Станкомаш"</t>
  </si>
  <si>
    <t>ИНВЕСТИЦИОННАЯ ПРОГРАММА ОТСУТСТВУЕТ</t>
  </si>
  <si>
    <t>ООО "Промсырье"</t>
  </si>
  <si>
    <t>Значение 
планового 
показателя                      на 2019-2023гг                Пост. № 77/3 от 29.11.2018г.</t>
  </si>
  <si>
    <t>Значение фактического показателя                                       за 2019 год         Пост. № 43/2 от 24.09.2020г.</t>
  </si>
  <si>
    <t>в объектах газораспределительной организации</t>
  </si>
  <si>
    <t>ГРПБ</t>
  </si>
  <si>
    <t>https://stankomash.konar.ru/raskrytie-informacii/</t>
  </si>
  <si>
    <t xml:space="preserve">*Социально значимые группы потребителей и население  на производственной площадке ООО Индустриальный Парк "Станкомаш" - отсутствуют. </t>
  </si>
  <si>
    <t>ООО Индустриальный Парк "Станкомаш"*</t>
  </si>
  <si>
    <t>Газопроводы вводы к промышленным предприятиям</t>
  </si>
  <si>
    <t xml:space="preserve">Присоединение в зависимости от возможностей технологии, может производится как с прекращением подачи газа потребителям системы газораспределения и сбросом газа в атмосферу, так и без отключений и сброса газа. 
В том случае, если необходимо произвести прекращение подачи газа потребителям, посредством запорной арматуры на газопроводах, выполняется отключение участка, к которому производится присоединение. 
При приминении устройства "для присоединения без прекращения газоснабжения", прекращени газоснабжения не требуется.
</t>
  </si>
  <si>
    <t>При прекращении газоснабжения:
1) Отключения участка газопровода, к которому планируется произвести подклбючение;
2) Освобождение газопровода от газа с выработкой на потребителя и сбросом отсатков газа в атмосферу;
3) Продувка воздухом или инертным газом;
4) Контроль загозованности в газопроводе;
5) Контрольная опрессовка присоединяемого объекта;
6) присоединение;
7)Испытание на гермитичность места присоединения;
8) Совместная опрессовка вновь присоединенного объекта и отключенного участка газопровода;
9) Пуск газа.
Без прекращения газоснабжения:
1) Контрольная опрессовка присоединяемого объекта;
2) Присоединение;
3) Испытание на гермитичность места присоединения;
4) Пуск газа с использованием устройствадля присоединения без прекращения газоснабжения</t>
  </si>
  <si>
    <t>1) Сдача законного строительством объекта газоснабжения комиссии с участием представителя газораспределительной организации;
2) Получение разрешения на ввод объекта в эксплуатацию;
3) Согласование прекращения газоснабжения портебителей .</t>
  </si>
  <si>
    <t>ЭСК  ООО</t>
  </si>
  <si>
    <t>Услуги сотовой связи</t>
  </si>
  <si>
    <t>ПАО МТС</t>
  </si>
  <si>
    <t>шт</t>
  </si>
  <si>
    <t>1) Оформление акта приемки газораспеделительной системы;
2) Оформление на ввод объекта в эксплуатацию;
3) Согласование прекращения газонабжения потребителей.</t>
  </si>
  <si>
    <t>Перчатки ЭКСТРА для защиты от механических рисков хлопчатобумажные с ПВХ покрытием</t>
  </si>
  <si>
    <t>Мыло туалетное в обертке 100г</t>
  </si>
  <si>
    <t>Полумаска (респиратор) 3М 8122 FFP2 NR D</t>
  </si>
  <si>
    <t>пар</t>
  </si>
  <si>
    <t>на (за) 2022 год в сфере транспортировки газа по газораспределительным сетям</t>
  </si>
  <si>
    <r>
      <rPr>
        <b/>
        <sz val="11"/>
        <rFont val="Times New Roman"/>
        <family val="1"/>
        <charset val="204"/>
      </rPr>
      <t>Приложение № 8. Форма 3.</t>
    </r>
    <r>
      <rPr>
        <sz val="11"/>
        <rFont val="Times New Roman"/>
        <family val="1"/>
        <charset val="204"/>
      </rPr>
      <t xml:space="preserve"> Информация об условиях, на которых осуществляется оказание услуг по подключению (технологическому присоединению) к газораспределительным сетям </t>
    </r>
  </si>
  <si>
    <t>МОЛОТ ООО</t>
  </si>
  <si>
    <t>Перчатки CERVA BABBLER для защиты от механических рисков маслобензостойкие с повышенной износостойко</t>
  </si>
  <si>
    <t>ИП Климцова А.В.</t>
  </si>
  <si>
    <t>ЭСК ООО</t>
  </si>
  <si>
    <t>Спрей-репеллент защитный от укусов насекомых 100мл РЕФТАМИД</t>
  </si>
  <si>
    <t>30.11.2022</t>
  </si>
  <si>
    <t>01.12.2022</t>
  </si>
  <si>
    <t>30.06.2023</t>
  </si>
  <si>
    <t>01.07.2024</t>
  </si>
  <si>
    <t>01.07.2025</t>
  </si>
  <si>
    <t>30.06.2025</t>
  </si>
  <si>
    <t>828/22</t>
  </si>
  <si>
    <t>16.11.2022</t>
  </si>
  <si>
    <t>чел.час</t>
  </si>
  <si>
    <t>2023 год</t>
  </si>
  <si>
    <t>23</t>
  </si>
  <si>
    <t>2023 года</t>
  </si>
  <si>
    <t>период  01.01.2023 по 31.01.2023  года</t>
  </si>
  <si>
    <t>период  01.02.2023 по 29.02.2023  года</t>
  </si>
  <si>
    <t>период  01.03.2023 по 31.03.2023  года</t>
  </si>
  <si>
    <t>период  01.04.2023 по 30.04.2023  года</t>
  </si>
  <si>
    <t>период  01.05.2023 по 31.05.2023  года</t>
  </si>
  <si>
    <t>период  01.06.2023 по 30.06.2023  года</t>
  </si>
  <si>
    <t>период  01.07.2023 по 31.07.2023  года</t>
  </si>
  <si>
    <t>период  01.08.2023 по 31.08.2023  года</t>
  </si>
  <si>
    <t>период  01.09.2023 по 30.09.2023  года</t>
  </si>
  <si>
    <t>период  01.10.2023 по 31.10.2023  года</t>
  </si>
  <si>
    <t>период  01.11.2023 по 30.11.2023  года</t>
  </si>
  <si>
    <t>период  01.12.2023 по 31.12.2023  года</t>
  </si>
  <si>
    <t>2023года</t>
  </si>
  <si>
    <t xml:space="preserve"> период с 01.01.2023 по 31.01.2023</t>
  </si>
  <si>
    <t xml:space="preserve"> период с 01.02.2023 по 29.02.2023</t>
  </si>
  <si>
    <t>период с 01.03.2023 по 31.03.2023</t>
  </si>
  <si>
    <t xml:space="preserve"> период с 01.04.2023 по 30.04.2023</t>
  </si>
  <si>
    <t xml:space="preserve">  период с 01.05.2023 по 31.05.2023</t>
  </si>
  <si>
    <t xml:space="preserve"> период с 01.06.2023 по 30.06.2023</t>
  </si>
  <si>
    <t xml:space="preserve"> период с 01.07.2023 по 31.07.2023</t>
  </si>
  <si>
    <t xml:space="preserve"> период с 01.08.2023 по 31.08.2023</t>
  </si>
  <si>
    <t xml:space="preserve"> период с 01.09.2023 по 30.09.2023</t>
  </si>
  <si>
    <t xml:space="preserve"> период с 01.10.2023 по 31.10.2023</t>
  </si>
  <si>
    <t xml:space="preserve"> период с 01.11.2023 по 30.11.2023</t>
  </si>
  <si>
    <t xml:space="preserve"> период с 01.12.2023 по 31.12.2023</t>
  </si>
  <si>
    <t xml:space="preserve"> период с 01.02.2023 по 28.02.2023</t>
  </si>
  <si>
    <t xml:space="preserve"> период с 01.03.2023 по 31.03.2023</t>
  </si>
  <si>
    <t xml:space="preserve"> период с 01.05.2023 по 31.05.2023</t>
  </si>
  <si>
    <t xml:space="preserve"> период с 01.01.2023 по 31.03.2023</t>
  </si>
  <si>
    <t xml:space="preserve">  период с 01.01.2023 по 31.01.2023</t>
  </si>
  <si>
    <t xml:space="preserve">  период с 01.02.2023 по 28.02.2023</t>
  </si>
  <si>
    <t xml:space="preserve">  период с 01.03.2023 по 31.03.2023</t>
  </si>
  <si>
    <t xml:space="preserve">  период с 01.04.2023 по 30.04.2023</t>
  </si>
  <si>
    <t>период с 01.01.2023 по 31.01.2023</t>
  </si>
  <si>
    <t>период с 01.02.2023 по 28.02.2023</t>
  </si>
  <si>
    <t>с/ф № FOSS/0010705/ от 31.01.2023</t>
  </si>
  <si>
    <t>с/ф № FOSS/0010705/ от 28.02.2023</t>
  </si>
  <si>
    <t>с/ф № FOSS/0010705/ от 31.03.2023</t>
  </si>
  <si>
    <t>с/ф № FOSS/0010705/ от 30.04.2023</t>
  </si>
  <si>
    <t>период с 01.04.2023 по 30.04.2023</t>
  </si>
  <si>
    <t>период с 01.05.2023 по 31.05.2023</t>
  </si>
  <si>
    <t>период с 01.06.2023 по 30.06.2023</t>
  </si>
  <si>
    <t>период с 01.07.2023 по 31.07.2023</t>
  </si>
  <si>
    <t>период с 01.08.2023 по 31.08.2023</t>
  </si>
  <si>
    <t xml:space="preserve">Приложение № 9. Форма 2. Информация об инвестиционных программах на (за) 2023 год в сфере транспортировки газа по газораспределительным сетям </t>
  </si>
  <si>
    <t>Приложение № 10. Информация о способах приобретения, стоимости и объемах товаров, необходимых для оказания услуг по транспортировке газа по трубопроводам, за 2023г.</t>
  </si>
  <si>
    <t>период  01.02.2023 по 28.02.2023  года</t>
  </si>
  <si>
    <t>_Движок для снега пластмассовый 750х550см арт.29870 ЧЕЛЯБТЕХОПТТОРГ</t>
  </si>
  <si>
    <t>_Грунтовка ГФ-021 ГОСТ 25129-82</t>
  </si>
  <si>
    <t>Услуги по обслуживанию оборудования КИПиА (ВПР), Заказ на ремонт 00082206 от 13.12.2022 , Требуется выполнить метрологическое обеспечение объектов ООО ИП" Станкомаш" за Январь 2023 г.</t>
  </si>
  <si>
    <t>чел.ч.</t>
  </si>
  <si>
    <t>УПД № 12 от 31.01.2023</t>
  </si>
  <si>
    <t>№  154 от 28.02.2023</t>
  </si>
  <si>
    <t>Услуги по обслуживанию оборудования КИПиА (ВПР), Заказ на ремонт 00084173 от 10.01.2023 , Восстановить систему диспетчеризации ПРГ за Февраль 2023 г.</t>
  </si>
  <si>
    <t>Услуги по обслуживанию оборудования КИПиА (ППР), Заказ на ремонт 00084704 от 13.01.2023 ,  за Февраль 2023 г.</t>
  </si>
  <si>
    <t>Услуги по обслуживанию оборудования КИПиА (ППР), Заказ на ремонт 00084708 от 13.01.2023 ,  за Февраль 2023 г.</t>
  </si>
  <si>
    <t>Услуги по обслуживанию оборудования КИПиА (ВПР), Заказ на ремонт 00085069 от 18.01.2023 , требуется выполнить метрологическое обеспечение объектов ООО ИП «Станкомаш» за 2023 год за Февраль 2023 г.</t>
  </si>
  <si>
    <t>№  162 от 31.01.2023</t>
  </si>
  <si>
    <t>Материалы,использованные при ТО и текущем ремонте оборудования аказ на ремонт 00084173 от 10.01.2023</t>
  </si>
  <si>
    <t>кг.</t>
  </si>
  <si>
    <t>ГЕРМЕС ООО</t>
  </si>
  <si>
    <t>УПД № 8 от 01.02.2021</t>
  </si>
  <si>
    <t>УПД №2581 от 07.06.2021 г.</t>
  </si>
  <si>
    <t xml:space="preserve">ИВДИС ТК ООО </t>
  </si>
  <si>
    <t>л</t>
  </si>
  <si>
    <t>_Растворитель 646 ГОСТ 18188-72</t>
  </si>
  <si>
    <t>_Растворитель B-646 ВЕРШИНА</t>
  </si>
  <si>
    <t>УПД №1390 от 08.04.2022 г.</t>
  </si>
  <si>
    <t>Бирка для ключей (в упак.100шт.) цв.красный КИТАЙ</t>
  </si>
  <si>
    <t>Горелка газовая с пьезоподжигом GT-31 арт.12-0031 REXANT</t>
  </si>
  <si>
    <t>Бирка для ключей 30х15 (в упак.50шт) цв.черный арт.237491 STAFF</t>
  </si>
  <si>
    <t>Баллон газовый SUPERGAS 600мл арт.KEMP-575 KEMPER</t>
  </si>
  <si>
    <t>Спрей-детектор течи LEAK DETECTOR 500мл CASTOLIN</t>
  </si>
  <si>
    <t>Распылитель ручной MINI арт.8-425050_z01 GRINDA</t>
  </si>
  <si>
    <t>Крем-мыло жидкое DIONA 5л арт.145-5 PROSEPT</t>
  </si>
  <si>
    <t>Стяжка кабельная нейлоновая 200х2,5мм (в упак.100шт) арт.HTA-2,5х200/100Ч ZOLDER</t>
  </si>
  <si>
    <t>№  305 от 31.03.2023</t>
  </si>
  <si>
    <t>Услуги по обслуживанию оборудования КИПиА (ВПР), Заказ на ремонт 00088698 от 21.02.2023 и Заказ на ремонт 00090114 от 17.03.2023, Выполнить метрологическое обеспечение объектов ООО "Индустриальный Парк "Станкомаш" за 2023г. (с 21.02.2023 по 15.03.2023 и с 16.03.2023 по 31.03.2023) за Март 2023 г.</t>
  </si>
  <si>
    <t>КОМУС ООО</t>
  </si>
  <si>
    <t>№26991193 от 27.02.2023</t>
  </si>
  <si>
    <t>ВСЕИНСТРУМЕНТЫ.РУ ООО</t>
  </si>
  <si>
    <t>№1628965-ЧЕЛ от 07.03.2023</t>
  </si>
  <si>
    <t>№1465164-ЧЕЛ от 01.03.2023</t>
  </si>
  <si>
    <t>№1465133-ЧЕЛ от 01.03.2023</t>
  </si>
  <si>
    <t>ЭНЕРГОПРОМ ООО</t>
  </si>
  <si>
    <t>№580/1860 от 16.02.2023</t>
  </si>
  <si>
    <t>Услуги по обслуживанию оборудования КИПиА (ППР), Заказ на ремонт 00092941 от 13.04.2023 , Выполнить метрологическое обеспечение объектов ООО "Индустриальный Парк "Станкомаш" с 13.04.2023г по 27.04.2023г. за Апрель 2023 г.</t>
  </si>
  <si>
    <t>чел/час</t>
  </si>
  <si>
    <t>№  408 от 30.04.2023</t>
  </si>
  <si>
    <t>Паста ГАРДА-СТАНДАРТ для кожи очищающая с натуральным абразивом 200мл</t>
  </si>
  <si>
    <t>Крем ГАРДА-СТАНДАРТ для кожи рук и лица регенерирующий 100мл</t>
  </si>
  <si>
    <t>№ М2203-000004 от 21.03.2023</t>
  </si>
  <si>
    <t>№ М0504-000016 от 05.04.2023</t>
  </si>
  <si>
    <t>№ М2104-000053 от 21.04.2023</t>
  </si>
  <si>
    <t xml:space="preserve">  период с 01.06.2023 по 30.06.2023</t>
  </si>
  <si>
    <t>период с 01.04.2023 по 30.06.2023</t>
  </si>
  <si>
    <t>Услуги по обслуживанию оборудования КИПиА (ППР), Заказ на ремонт 00093147 от 18.04.2023 ,  за Май 2023 г.</t>
  </si>
  <si>
    <t>Услуги по обслуживанию оборудования КИПиА (ВПР), Заказ на ремонт 00094349 от 02.05.2023 , Выполнить метрологическое обеспечение объектов за 2023г. за Май 2023 г.</t>
  </si>
  <si>
    <t>№  514 от 31.05.2023</t>
  </si>
  <si>
    <t>Эмаль ПФ-115 желтая</t>
  </si>
  <si>
    <t>кг</t>
  </si>
  <si>
    <t>_Кисть плоская 75мм арт.82265 СИБРТЕХ</t>
  </si>
  <si>
    <t>_Цепь стальная звено 4мм 0,152т DIN 766</t>
  </si>
  <si>
    <t>м</t>
  </si>
  <si>
    <t>Прокладка А-50-10-40ПОН ГОСТ 15180-86</t>
  </si>
  <si>
    <t>Прокладка А-80-10-40ПОН ГОСТ 15180-86</t>
  </si>
  <si>
    <t>Прокладка А-100-10-16ПОН ГОСТ 15180-86</t>
  </si>
  <si>
    <t>Набивка сальниковая безасбестовая из кевларовых волокон ТМГ 16х16мм ТУ У 26.8-30969031-014-2012</t>
  </si>
  <si>
    <t>Набор для уборки ЛЕНИВКА пластик (совок+щетка)</t>
  </si>
  <si>
    <t>_Метла круглая с черенком</t>
  </si>
  <si>
    <t>Ветошь х/б в брикетах Цветной трикотаж</t>
  </si>
  <si>
    <t>Пленка А4 125мкм 100шт для ламинирования глянцевая цв.прозрачный PROMEGA (по прайсу)</t>
  </si>
  <si>
    <t>упак</t>
  </si>
  <si>
    <t>УПД №47 от 17.03.2021</t>
  </si>
  <si>
    <t>ПЕРФО ООО ТД</t>
  </si>
  <si>
    <t>УПД №461 от 03.08.2022</t>
  </si>
  <si>
    <t>Т Драйв ООО</t>
  </si>
  <si>
    <t>УПД №9824 от 02.05.2023</t>
  </si>
  <si>
    <t>НОВЫЕ ТЕХНОЛОГИИ ООО</t>
  </si>
  <si>
    <t>УПД №211 от 21.04.2024</t>
  </si>
  <si>
    <t>УПД №287 от 30.12.2020</t>
  </si>
  <si>
    <t>ГРАДИЕНТ ТК ООО</t>
  </si>
  <si>
    <t>УПД №90 от 27,05.2019</t>
  </si>
  <si>
    <t>УПД OVT/44372292 от 30.05.2023</t>
  </si>
  <si>
    <t>Полумаска VS 2200 VR  с клапаном SPIROTEK</t>
  </si>
  <si>
    <t>Перчатки МУЛЬТЕКС для защиты рук с тонким нитриловым покрытием (10, Белый)</t>
  </si>
  <si>
    <t>Крем ГАРДА-СТАНДАРТ для кожи руки и лица комбинированного действия 100мл</t>
  </si>
  <si>
    <t>Беруши JETA SAFETY JEM21 противошумные на шнурке</t>
  </si>
  <si>
    <t>Спрей-репеллент ГАРДА-СТАНДАРТ для защиты от насекомых 100мл</t>
  </si>
  <si>
    <t>С-ф М0906-000022 от 09.06.2023</t>
  </si>
  <si>
    <t>С-ф М0806-000037 от 08.06.2023</t>
  </si>
  <si>
    <t>С-ф М1306-000036 от 13.06.2023</t>
  </si>
  <si>
    <t>С-ф М2006-000052 от 20.06.2023</t>
  </si>
  <si>
    <t>с/ф № FOSS/0010705/ от 30.06.2023</t>
  </si>
  <si>
    <t>с/ф № FOSS/0010705/ от 31.05.2023</t>
  </si>
  <si>
    <t>Подземметаллзащита ООО</t>
  </si>
  <si>
    <t>Профобслуживание средств электрозащиты и обследование подземного газопровода высокого давления ГРП ООО ИПС 1 полугодие 2023г.</t>
  </si>
  <si>
    <t>С/ф № 42/1 от 30,06,2023</t>
  </si>
  <si>
    <t>Услуги по обслуживанию оборудования КИПиА (ППР), метрологическое обеспечение объектов за Июнь 2023 г.</t>
  </si>
  <si>
    <t>№  611 от 30.06.2023</t>
  </si>
  <si>
    <t>Эмаль АФ-144 цв.RAL1028 желтый ТУ 2312-046-71705773-2015</t>
  </si>
  <si>
    <t>Картридж ТК-1150 цв.черный KYOCERA</t>
  </si>
  <si>
    <t>Картридж лазерный 83A CF283A цв.черный HP</t>
  </si>
  <si>
    <t>ЭЙДОС ООО ПП</t>
  </si>
  <si>
    <t>№  ПП00514 от 08.06.2023</t>
  </si>
  <si>
    <t>УПД № 4866 от 09.06.2023</t>
  </si>
  <si>
    <t>КРОНА-КС ООО</t>
  </si>
  <si>
    <t>Итого</t>
  </si>
  <si>
    <t>///////////////</t>
  </si>
  <si>
    <t>///////////</t>
  </si>
  <si>
    <t>//////////////</t>
  </si>
  <si>
    <t xml:space="preserve">  период с 01.08.2023 по 31.08.2023</t>
  </si>
  <si>
    <t xml:space="preserve">  период с 01.07.2023 по 31.07.2023</t>
  </si>
  <si>
    <t>транспортные услуги</t>
  </si>
  <si>
    <t>час</t>
  </si>
  <si>
    <t>КОНАР АО</t>
  </si>
  <si>
    <t>С-ф К1009-000009 от 10.09.2023</t>
  </si>
  <si>
    <t>Услуги по обслуживанию оборудования КИПиА (ППР), Выполнить метрологическое обеспечение объектов ООО «Индустриальный Парк «Станкомаш» за 2023 г.; за Август 2023 г.</t>
  </si>
  <si>
    <t>С-ф № 834 от 31.08.2023</t>
  </si>
  <si>
    <t>Пленка А4 125мкм 100шт для ламинирования глянцевая цв.прозрачный PROMEGA</t>
  </si>
  <si>
    <t>_Трубогиб гидравлический MHPB-1А арт.HHW-1A STALEX</t>
  </si>
  <si>
    <t>Лента клейкая (скотч) двусторонняя 38мм 25м цв.прозрачный КОМУС</t>
  </si>
  <si>
    <t>с/ф № FOSS/0010705/ от 31.08.2023</t>
  </si>
  <si>
    <t>_Ключ трубный рычажный №0 тип S арт.15610 GROSS</t>
  </si>
  <si>
    <t>_Набор отверток с магнитным наконечником GSS 6 (6пр.) арт.15558685 GIGANT</t>
  </si>
  <si>
    <t>_Ключ разводной арт.27263-20 KRAFTOOL</t>
  </si>
  <si>
    <t>_Ключ трубный рычажный №1 тип S арт.15611 GROSS</t>
  </si>
  <si>
    <t>_Ключ трубный рычажный №2 тип S арт.15613 GROSS</t>
  </si>
  <si>
    <t>период  01.01.2023 по 31.08.2023  года</t>
  </si>
  <si>
    <r>
      <rPr>
        <b/>
        <sz val="11"/>
        <rFont val="Times New Roman"/>
        <family val="1"/>
        <charset val="204"/>
      </rPr>
      <t xml:space="preserve">Приложение № 4. Форма 7. </t>
    </r>
    <r>
      <rPr>
        <sz val="11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газопотребления), </t>
    </r>
    <r>
      <rPr>
        <b/>
        <sz val="11"/>
        <rFont val="Times New Roman"/>
        <family val="1"/>
        <charset val="204"/>
      </rPr>
      <t>ФАКТ 2023г.</t>
    </r>
  </si>
  <si>
    <r>
      <rPr>
        <b/>
        <sz val="11"/>
        <rFont val="Times New Roman"/>
        <family val="1"/>
        <charset val="204"/>
      </rPr>
      <t>Приложение № 4. Форма 7.</t>
    </r>
    <r>
      <rPr>
        <sz val="11"/>
        <rFont val="Times New Roman"/>
        <family val="1"/>
        <charset val="204"/>
      </rPr>
      <t xml:space="preserve"> 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газопотребления), </t>
    </r>
    <r>
      <rPr>
        <b/>
        <sz val="11"/>
        <rFont val="Times New Roman"/>
        <family val="1"/>
        <charset val="204"/>
      </rPr>
      <t>ПЛАН 2023г.</t>
    </r>
  </si>
  <si>
    <r>
      <rPr>
        <b/>
        <sz val="11"/>
        <rFont val="Times New Roman"/>
        <family val="1"/>
        <charset val="204"/>
      </rPr>
      <t>Приложение № 4. Форма 6.</t>
    </r>
    <r>
      <rPr>
        <sz val="11"/>
        <rFont val="Times New Roman"/>
        <family val="1"/>
        <charset val="204"/>
      </rPr>
      <t xml:space="preserve"> Информация о наличии (отсутствии) технической возможности доступа к регулируемым услугам по транспортировке газа по газораспределительным сетям, </t>
    </r>
    <r>
      <rPr>
        <b/>
        <sz val="11"/>
        <rFont val="Times New Roman"/>
        <family val="1"/>
        <charset val="204"/>
      </rPr>
      <t>ФАКТ 2023 г.</t>
    </r>
  </si>
  <si>
    <r>
      <rPr>
        <b/>
        <sz val="11"/>
        <rFont val="Times New Roman"/>
        <family val="1"/>
        <charset val="204"/>
      </rPr>
      <t>Приложение № 4. Форма 6.</t>
    </r>
    <r>
      <rPr>
        <sz val="11"/>
        <rFont val="Times New Roman"/>
        <family val="1"/>
        <charset val="204"/>
      </rPr>
      <t xml:space="preserve"> Информация о наличии (отсутствии) технической возможности доступа к регулируемым услугам по транспортировке газа по газораспределительным сетямдля целей определения возможности технологического присоединения</t>
    </r>
    <r>
      <rPr>
        <b/>
        <sz val="11"/>
        <rFont val="Times New Roman"/>
        <family val="1"/>
        <charset val="204"/>
      </rPr>
      <t>, ПЛАН 2023 г.</t>
    </r>
  </si>
  <si>
    <r>
      <rPr>
        <b/>
        <sz val="11"/>
        <rFont val="Times New Roman"/>
        <family val="1"/>
        <charset val="204"/>
      </rPr>
      <t>Приложение № 2. Форма 7.</t>
    </r>
    <r>
      <rPr>
        <sz val="11"/>
        <rFont val="Times New Roman"/>
        <family val="1"/>
        <charset val="204"/>
      </rPr>
      <t xml:space="preserve">  Информация об объёмах транспортировки газа  </t>
    </r>
    <r>
      <rPr>
        <b/>
        <sz val="11"/>
        <rFont val="Times New Roman"/>
        <family val="1"/>
        <charset val="204"/>
      </rPr>
      <t>ФАКТ за  2023 год</t>
    </r>
    <r>
      <rPr>
        <sz val="11"/>
        <rFont val="Times New Roman"/>
        <family val="1"/>
        <charset val="204"/>
      </rPr>
      <t xml:space="preserve"> в сфере оказания услуг по транспортировке газа по газораспределительным сетям, с детализацией по группам газопотребления.</t>
    </r>
  </si>
  <si>
    <r>
      <rPr>
        <b/>
        <sz val="11"/>
        <rFont val="Times New Roman"/>
        <family val="1"/>
        <charset val="204"/>
      </rPr>
      <t>Приложение № 2. Форма 7. </t>
    </r>
    <r>
      <rPr>
        <sz val="11"/>
        <rFont val="Times New Roman"/>
        <family val="1"/>
        <charset val="204"/>
      </rPr>
      <t xml:space="preserve"> Информация об объёмах транспортировки газа </t>
    </r>
    <r>
      <rPr>
        <b/>
        <sz val="11"/>
        <rFont val="Times New Roman"/>
        <family val="1"/>
        <charset val="204"/>
      </rPr>
      <t xml:space="preserve"> ПЛАН на  2023 год</t>
    </r>
    <r>
      <rPr>
        <sz val="11"/>
        <rFont val="Times New Roman"/>
        <family val="1"/>
        <charset val="204"/>
      </rPr>
      <t xml:space="preserve"> в сфере оказания услуг по транспортировке газа по газораспределительным сетям, с детализацией по группам газопотребления.</t>
    </r>
  </si>
  <si>
    <r>
      <rPr>
        <b/>
        <sz val="11"/>
        <rFont val="Times New Roman"/>
        <family val="1"/>
        <charset val="204"/>
      </rPr>
      <t xml:space="preserve">Приложение № 2. Форма 6. </t>
    </r>
    <r>
      <rPr>
        <sz val="11"/>
        <rFont val="Times New Roman"/>
        <family val="1"/>
        <charset val="204"/>
      </rPr>
      <t>Информация об основных показателях финансово-хозяйственной деятельности в сфере оказания услуг по транспортировке газа по газораспределительным сетям</t>
    </r>
    <r>
      <rPr>
        <b/>
        <sz val="11"/>
        <rFont val="Times New Roman"/>
        <family val="1"/>
        <charset val="204"/>
      </rPr>
      <t xml:space="preserve"> ПЛАН 2023.</t>
    </r>
  </si>
  <si>
    <t>с 01.09.2023 раскрытие информации по приказу ФАС России № 960/22 от 08.09.2022г.</t>
  </si>
  <si>
    <t xml:space="preserve">    Раскрытие информации (к приказу ФАС России от 18.01.2019 № 38/19) до 31.08.2023.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</si>
</sst>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"/>
    <numFmt numFmtId="166" formatCode="0.000000"/>
    <numFmt numFmtId="167" formatCode="0.000"/>
    <numFmt numFmtId="168" formatCode="#,##0.00_ ;\-#,##0.00\ "/>
    <numFmt numFmtId="169" formatCode="0.0000"/>
    <numFmt numFmtId="170" formatCode="0.00000"/>
    <numFmt numFmtId="171" formatCode="_-* #,##0.0000\ _₽_-;\-* #,##0.0000\ _₽_-;_-* &quot;-&quot;??\ _₽_-;_-@_-"/>
    <numFmt numFmtId="172" formatCode="#,##0.000"/>
    <numFmt numFmtId="173" formatCode="_-* #,##0.0000\ _₽_-;\-* #,##0.0000\ _₽_-;_-* &quot;-&quot;????\ _₽_-;_-@_-"/>
    <numFmt numFmtId="174" formatCode="_-* #,##0.00000\ _₽_-;\-* #,##0.00000\ _₽_-;_-* &quot;-&quot;??\ _₽_-;_-@_-"/>
    <numFmt numFmtId="175" formatCode="#,##0.000000"/>
    <numFmt numFmtId="177" formatCode="#,##0.0000"/>
  </numFmts>
  <fonts count="88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2"/>
      <color indexed="12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8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name val="Arial"/>
      <family val="2"/>
      <charset val="204"/>
    </font>
    <font>
      <u/>
      <sz val="8"/>
      <color indexed="12"/>
      <name val="Arial Cyr"/>
      <charset val="204"/>
    </font>
    <font>
      <sz val="10"/>
      <color indexed="12"/>
      <name val="Arial Cyr"/>
      <charset val="204"/>
    </font>
    <font>
      <u/>
      <sz val="10"/>
      <color rgb="FF0000FF"/>
      <name val="Arial Cyr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0"/>
      <color rgb="FFFF00FF"/>
      <name val="Times New Roman"/>
      <family val="1"/>
      <charset val="204"/>
    </font>
    <font>
      <sz val="10"/>
      <color rgb="FFCC3300"/>
      <name val="Times New Roman"/>
      <family val="1"/>
      <charset val="204"/>
    </font>
    <font>
      <sz val="10"/>
      <color rgb="FF00CC99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theme="2" tint="-0.499984740745262"/>
      <name val="Times New Roman"/>
      <family val="1"/>
      <charset val="204"/>
    </font>
    <font>
      <b/>
      <sz val="9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rgb="FF0000FF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2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7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8"/>
      <color indexed="63"/>
      <name val="Arial"/>
      <family val="2"/>
    </font>
    <font>
      <b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9" fillId="0" borderId="0"/>
    <xf numFmtId="0" fontId="29" fillId="0" borderId="0"/>
    <xf numFmtId="0" fontId="5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0" fontId="19" fillId="6" borderId="0" applyNumberFormat="0" applyBorder="0" applyAlignment="0" applyProtection="0"/>
    <xf numFmtId="0" fontId="53" fillId="0" borderId="0"/>
    <xf numFmtId="43" fontId="1" fillId="0" borderId="0" applyFont="0" applyFill="0" applyBorder="0" applyAlignment="0" applyProtection="0"/>
    <xf numFmtId="0" fontId="53" fillId="0" borderId="0"/>
    <xf numFmtId="0" fontId="53" fillId="0" borderId="0"/>
  </cellStyleXfs>
  <cellXfs count="707">
    <xf numFmtId="0" fontId="0" fillId="0" borderId="0" xfId="0"/>
    <xf numFmtId="0" fontId="20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/>
    <xf numFmtId="0" fontId="24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49" fillId="0" borderId="11" xfId="37" applyNumberFormat="1" applyFont="1" applyBorder="1" applyAlignment="1">
      <alignment horizontal="left" wrapText="1" indent="1"/>
    </xf>
    <xf numFmtId="49" fontId="49" fillId="0" borderId="12" xfId="37" applyNumberFormat="1" applyFont="1" applyBorder="1" applyAlignment="1">
      <alignment horizontal="left" wrapText="1" indent="1"/>
    </xf>
    <xf numFmtId="0" fontId="20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165" fontId="23" fillId="0" borderId="21" xfId="0" applyNumberFormat="1" applyFont="1" applyFill="1" applyBorder="1" applyAlignment="1">
      <alignment horizontal="right" vertical="center" wrapText="1"/>
    </xf>
    <xf numFmtId="0" fontId="23" fillId="0" borderId="17" xfId="39" applyNumberFormat="1" applyFont="1" applyFill="1" applyBorder="1" applyAlignment="1">
      <alignment horizontal="center" vertical="center" wrapText="1"/>
    </xf>
    <xf numFmtId="0" fontId="23" fillId="0" borderId="13" xfId="39" applyNumberFormat="1" applyFont="1" applyFill="1" applyBorder="1" applyAlignment="1">
      <alignment horizontal="center" vertical="center" wrapText="1"/>
    </xf>
    <xf numFmtId="165" fontId="23" fillId="0" borderId="22" xfId="39" applyNumberFormat="1" applyFont="1" applyFill="1" applyBorder="1" applyAlignment="1">
      <alignment horizontal="left" vertical="center" wrapText="1"/>
    </xf>
    <xf numFmtId="0" fontId="23" fillId="0" borderId="20" xfId="39" applyNumberFormat="1" applyFont="1" applyFill="1" applyBorder="1" applyAlignment="1">
      <alignment horizontal="center" vertical="center" wrapText="1"/>
    </xf>
    <xf numFmtId="165" fontId="23" fillId="0" borderId="21" xfId="39" applyNumberFormat="1" applyFont="1" applyFill="1" applyBorder="1" applyAlignment="1">
      <alignment horizontal="left" vertical="center" wrapText="1"/>
    </xf>
    <xf numFmtId="165" fontId="23" fillId="0" borderId="20" xfId="39" applyNumberFormat="1" applyFont="1" applyFill="1" applyBorder="1" applyAlignment="1">
      <alignment horizontal="left" vertical="center" wrapText="1"/>
    </xf>
    <xf numFmtId="165" fontId="23" fillId="0" borderId="14" xfId="39" applyNumberFormat="1" applyFont="1" applyFill="1" applyBorder="1" applyAlignment="1">
      <alignment horizontal="left" vertical="center" wrapText="1"/>
    </xf>
    <xf numFmtId="0" fontId="23" fillId="0" borderId="18" xfId="39" applyNumberFormat="1" applyFont="1" applyFill="1" applyBorder="1" applyAlignment="1">
      <alignment horizontal="center" vertical="center" wrapText="1"/>
    </xf>
    <xf numFmtId="49" fontId="23" fillId="0" borderId="14" xfId="39" applyNumberFormat="1" applyFont="1" applyFill="1" applyBorder="1" applyAlignment="1">
      <alignment horizontal="center" vertical="center" wrapText="1"/>
    </xf>
    <xf numFmtId="49" fontId="23" fillId="0" borderId="15" xfId="39" applyNumberFormat="1" applyFont="1" applyFill="1" applyBorder="1" applyAlignment="1">
      <alignment horizontal="center" vertical="center" wrapText="1"/>
    </xf>
    <xf numFmtId="165" fontId="23" fillId="0" borderId="14" xfId="39" applyNumberFormat="1" applyFont="1" applyFill="1" applyBorder="1" applyAlignment="1">
      <alignment horizontal="right" vertical="center" wrapText="1"/>
    </xf>
    <xf numFmtId="0" fontId="20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3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/>
    <xf numFmtId="0" fontId="20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right" vertical="top"/>
    </xf>
    <xf numFmtId="0" fontId="22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49" fontId="24" fillId="0" borderId="26" xfId="0" applyNumberFormat="1" applyFont="1" applyBorder="1" applyAlignment="1"/>
    <xf numFmtId="0" fontId="23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right" vertical="top"/>
    </xf>
    <xf numFmtId="0" fontId="24" fillId="0" borderId="0" xfId="0" applyFont="1" applyAlignment="1">
      <alignment horizontal="center"/>
    </xf>
    <xf numFmtId="0" fontId="22" fillId="0" borderId="0" xfId="37" applyFont="1"/>
    <xf numFmtId="0" fontId="20" fillId="0" borderId="0" xfId="37" applyFont="1"/>
    <xf numFmtId="0" fontId="24" fillId="0" borderId="0" xfId="37" applyFont="1"/>
    <xf numFmtId="0" fontId="24" fillId="0" borderId="0" xfId="37" applyFont="1" applyAlignment="1">
      <alignment horizontal="left"/>
    </xf>
    <xf numFmtId="0" fontId="23" fillId="0" borderId="0" xfId="37" applyFont="1"/>
    <xf numFmtId="0" fontId="21" fillId="0" borderId="28" xfId="37" applyFont="1" applyBorder="1"/>
    <xf numFmtId="0" fontId="21" fillId="0" borderId="28" xfId="37" applyFont="1" applyBorder="1" applyAlignment="1">
      <alignment horizontal="center"/>
    </xf>
    <xf numFmtId="0" fontId="21" fillId="0" borderId="30" xfId="37" applyFont="1" applyBorder="1"/>
    <xf numFmtId="0" fontId="21" fillId="0" borderId="26" xfId="37" applyFont="1" applyBorder="1"/>
    <xf numFmtId="0" fontId="22" fillId="0" borderId="0" xfId="0" applyFont="1" applyBorder="1" applyAlignment="1">
      <alignment horizontal="right"/>
    </xf>
    <xf numFmtId="0" fontId="25" fillId="0" borderId="0" xfId="0" applyFont="1" applyFill="1"/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3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top"/>
    </xf>
    <xf numFmtId="0" fontId="24" fillId="0" borderId="0" xfId="37" applyFont="1" applyAlignment="1"/>
    <xf numFmtId="0" fontId="20" fillId="0" borderId="26" xfId="37" applyFont="1" applyFill="1" applyBorder="1" applyAlignment="1">
      <alignment horizontal="left"/>
    </xf>
    <xf numFmtId="0" fontId="21" fillId="0" borderId="26" xfId="37" applyFont="1" applyBorder="1" applyAlignment="1">
      <alignment horizontal="center"/>
    </xf>
    <xf numFmtId="49" fontId="21" fillId="0" borderId="28" xfId="37" applyNumberFormat="1" applyFont="1" applyFill="1" applyBorder="1" applyAlignment="1"/>
    <xf numFmtId="0" fontId="23" fillId="0" borderId="0" xfId="37" applyFont="1" applyBorder="1" applyAlignment="1">
      <alignment vertical="top"/>
    </xf>
    <xf numFmtId="0" fontId="20" fillId="0" borderId="0" xfId="37" applyFont="1" applyFill="1" applyBorder="1" applyAlignment="1">
      <alignment wrapText="1"/>
    </xf>
    <xf numFmtId="49" fontId="21" fillId="0" borderId="25" xfId="37" applyNumberFormat="1" applyFont="1" applyFill="1" applyBorder="1" applyAlignment="1">
      <alignment horizontal="right"/>
    </xf>
    <xf numFmtId="49" fontId="21" fillId="0" borderId="25" xfId="37" applyNumberFormat="1" applyFont="1" applyFill="1" applyBorder="1" applyAlignment="1">
      <alignment horizontal="left"/>
    </xf>
    <xf numFmtId="0" fontId="41" fillId="0" borderId="28" xfId="37" applyFont="1" applyBorder="1"/>
    <xf numFmtId="0" fontId="41" fillId="0" borderId="26" xfId="37" applyFont="1" applyBorder="1"/>
    <xf numFmtId="0" fontId="24" fillId="0" borderId="0" xfId="0" applyFont="1"/>
    <xf numFmtId="0" fontId="23" fillId="0" borderId="0" xfId="0" applyFont="1" applyBorder="1"/>
    <xf numFmtId="0" fontId="23" fillId="0" borderId="28" xfId="0" applyFont="1" applyBorder="1" applyAlignment="1">
      <alignment vertical="top"/>
    </xf>
    <xf numFmtId="0" fontId="24" fillId="0" borderId="26" xfId="37" applyFont="1" applyFill="1" applyBorder="1" applyAlignment="1"/>
    <xf numFmtId="0" fontId="24" fillId="0" borderId="0" xfId="37" applyFont="1" applyFill="1" applyBorder="1" applyAlignment="1"/>
    <xf numFmtId="0" fontId="24" fillId="0" borderId="26" xfId="37" applyFont="1" applyFill="1" applyBorder="1" applyAlignment="1">
      <alignment horizontal="left" indent="2"/>
    </xf>
    <xf numFmtId="0" fontId="24" fillId="0" borderId="0" xfId="37" applyFont="1" applyBorder="1" applyAlignment="1"/>
    <xf numFmtId="0" fontId="23" fillId="0" borderId="24" xfId="0" applyFont="1" applyBorder="1" applyAlignment="1">
      <alignment vertical="top"/>
    </xf>
    <xf numFmtId="168" fontId="35" fillId="0" borderId="0" xfId="0" applyNumberFormat="1" applyFont="1"/>
    <xf numFmtId="0" fontId="35" fillId="0" borderId="0" xfId="0" applyFont="1"/>
    <xf numFmtId="0" fontId="35" fillId="0" borderId="24" xfId="0" applyFont="1" applyBorder="1" applyAlignment="1">
      <alignment vertical="top"/>
    </xf>
    <xf numFmtId="168" fontId="23" fillId="0" borderId="0" xfId="0" applyNumberFormat="1" applyFont="1"/>
    <xf numFmtId="0" fontId="20" fillId="0" borderId="26" xfId="0" applyFont="1" applyFill="1" applyBorder="1" applyAlignment="1"/>
    <xf numFmtId="0" fontId="20" fillId="0" borderId="51" xfId="0" applyFont="1" applyBorder="1" applyAlignment="1">
      <alignment vertical="center" wrapText="1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4" fillId="0" borderId="0" xfId="0" applyFont="1" applyFill="1" applyAlignment="1"/>
    <xf numFmtId="0" fontId="30" fillId="0" borderId="0" xfId="0" applyFont="1" applyFill="1" applyAlignment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2" fillId="0" borderId="0" xfId="0" applyFont="1" applyFill="1" applyAlignment="1">
      <alignment horizontal="left" vertical="top" indent="2"/>
    </xf>
    <xf numFmtId="0" fontId="43" fillId="0" borderId="0" xfId="0" applyFont="1" applyFill="1"/>
    <xf numFmtId="0" fontId="44" fillId="0" borderId="0" xfId="0" applyFont="1" applyFill="1" applyAlignment="1"/>
    <xf numFmtId="0" fontId="23" fillId="0" borderId="0" xfId="0" applyFont="1" applyAlignment="1">
      <alignment horizontal="left"/>
    </xf>
    <xf numFmtId="0" fontId="23" fillId="0" borderId="0" xfId="38" applyNumberFormat="1" applyFont="1" applyBorder="1" applyAlignment="1">
      <alignment horizontal="left"/>
    </xf>
    <xf numFmtId="0" fontId="23" fillId="0" borderId="0" xfId="38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4" fillId="0" borderId="26" xfId="0" applyFont="1" applyFill="1" applyBorder="1" applyAlignment="1">
      <alignment horizontal="center"/>
    </xf>
    <xf numFmtId="0" fontId="45" fillId="0" borderId="0" xfId="0" applyFont="1" applyFill="1" applyAlignment="1"/>
    <xf numFmtId="0" fontId="46" fillId="0" borderId="0" xfId="0" applyFont="1" applyFill="1"/>
    <xf numFmtId="0" fontId="45" fillId="0" borderId="0" xfId="0" applyFont="1" applyFill="1" applyAlignment="1">
      <alignment horizontal="right"/>
    </xf>
    <xf numFmtId="49" fontId="49" fillId="0" borderId="33" xfId="37" applyNumberFormat="1" applyFont="1" applyBorder="1" applyAlignment="1">
      <alignment horizontal="left" wrapText="1" indent="1"/>
    </xf>
    <xf numFmtId="49" fontId="23" fillId="0" borderId="10" xfId="0" applyNumberFormat="1" applyFont="1" applyBorder="1" applyAlignment="1">
      <alignment horizontal="center" vertical="top"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left"/>
    </xf>
    <xf numFmtId="0" fontId="21" fillId="0" borderId="0" xfId="0" applyFont="1" applyAlignment="1">
      <alignment horizontal="left" vertical="top"/>
    </xf>
    <xf numFmtId="0" fontId="25" fillId="0" borderId="0" xfId="0" applyFont="1"/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25" xfId="0" applyFont="1" applyBorder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30" fillId="0" borderId="0" xfId="0" applyFont="1" applyFill="1" applyAlignment="1">
      <alignment horizontal="left"/>
    </xf>
    <xf numFmtId="0" fontId="30" fillId="0" borderId="26" xfId="0" applyFont="1" applyFill="1" applyBorder="1" applyAlignment="1"/>
    <xf numFmtId="0" fontId="43" fillId="0" borderId="0" xfId="0" applyFont="1" applyFill="1" applyBorder="1" applyAlignment="1">
      <alignment vertical="top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24" xfId="0" applyFont="1" applyBorder="1" applyAlignment="1">
      <alignment horizontal="left" vertical="top"/>
    </xf>
    <xf numFmtId="0" fontId="23" fillId="0" borderId="41" xfId="0" applyNumberFormat="1" applyFont="1" applyFill="1" applyBorder="1" applyAlignment="1">
      <alignment horizontal="center" vertical="center" wrapText="1"/>
    </xf>
    <xf numFmtId="49" fontId="23" fillId="0" borderId="47" xfId="39" applyNumberFormat="1" applyFont="1" applyFill="1" applyBorder="1" applyAlignment="1">
      <alignment horizontal="center" vertical="center" wrapText="1"/>
    </xf>
    <xf numFmtId="0" fontId="23" fillId="0" borderId="48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left" vertical="center" wrapText="1"/>
    </xf>
    <xf numFmtId="0" fontId="23" fillId="0" borderId="35" xfId="0" applyNumberFormat="1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right" vertical="top"/>
    </xf>
    <xf numFmtId="0" fontId="25" fillId="0" borderId="26" xfId="0" applyFont="1" applyFill="1" applyBorder="1" applyAlignment="1"/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 vertical="top"/>
    </xf>
    <xf numFmtId="0" fontId="21" fillId="0" borderId="25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36" fillId="0" borderId="0" xfId="0" applyFont="1" applyBorder="1" applyAlignment="1">
      <alignment wrapText="1"/>
    </xf>
    <xf numFmtId="0" fontId="32" fillId="0" borderId="0" xfId="0" applyFont="1" applyBorder="1" applyAlignment="1">
      <alignment vertical="top"/>
    </xf>
    <xf numFmtId="0" fontId="31" fillId="0" borderId="28" xfId="0" applyFont="1" applyBorder="1" applyAlignment="1">
      <alignment wrapText="1"/>
    </xf>
    <xf numFmtId="0" fontId="32" fillId="0" borderId="28" xfId="0" applyFont="1" applyBorder="1" applyAlignment="1">
      <alignment vertical="top"/>
    </xf>
    <xf numFmtId="0" fontId="23" fillId="0" borderId="43" xfId="0" applyNumberFormat="1" applyFont="1" applyFill="1" applyBorder="1" applyAlignment="1">
      <alignment horizontal="center" vertical="center" wrapText="1"/>
    </xf>
    <xf numFmtId="165" fontId="23" fillId="0" borderId="53" xfId="0" applyNumberFormat="1" applyFont="1" applyFill="1" applyBorder="1" applyAlignment="1">
      <alignment horizontal="left" vertical="center" wrapText="1"/>
    </xf>
    <xf numFmtId="165" fontId="23" fillId="0" borderId="54" xfId="0" applyNumberFormat="1" applyFont="1" applyFill="1" applyBorder="1" applyAlignment="1">
      <alignment horizontal="left" vertical="center" wrapText="1"/>
    </xf>
    <xf numFmtId="165" fontId="23" fillId="0" borderId="47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21" fillId="0" borderId="25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left" vertical="center"/>
    </xf>
    <xf numFmtId="0" fontId="23" fillId="0" borderId="0" xfId="38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21" fillId="0" borderId="25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21" fillId="0" borderId="25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left" vertical="center"/>
    </xf>
    <xf numFmtId="49" fontId="23" fillId="0" borderId="0" xfId="38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30" fillId="0" borderId="26" xfId="0" applyFont="1" applyFill="1" applyBorder="1" applyAlignment="1">
      <alignment horizontal="left"/>
    </xf>
    <xf numFmtId="0" fontId="21" fillId="0" borderId="25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30" fillId="0" borderId="26" xfId="0" applyFont="1" applyFill="1" applyBorder="1" applyAlignment="1">
      <alignment horizontal="left"/>
    </xf>
    <xf numFmtId="0" fontId="21" fillId="0" borderId="25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1" fillId="0" borderId="24" xfId="0" applyFont="1" applyBorder="1" applyAlignment="1">
      <alignment horizontal="left" vertical="center"/>
    </xf>
    <xf numFmtId="0" fontId="28" fillId="0" borderId="26" xfId="0" applyFont="1" applyFill="1" applyBorder="1" applyAlignment="1"/>
    <xf numFmtId="0" fontId="28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justify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38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51" xfId="0" applyFont="1" applyBorder="1" applyAlignment="1">
      <alignment vertical="top" wrapText="1"/>
    </xf>
    <xf numFmtId="165" fontId="23" fillId="0" borderId="20" xfId="39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5" xfId="0" applyNumberFormat="1" applyFont="1" applyFill="1" applyBorder="1" applyAlignment="1">
      <alignment horizontal="center" vertical="center" wrapText="1"/>
    </xf>
    <xf numFmtId="0" fontId="0" fillId="0" borderId="39" xfId="0" applyBorder="1"/>
    <xf numFmtId="0" fontId="24" fillId="0" borderId="0" xfId="0" applyFont="1" applyBorder="1" applyAlignment="1"/>
    <xf numFmtId="0" fontId="22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0" fontId="57" fillId="0" borderId="0" xfId="0" applyFont="1"/>
    <xf numFmtId="0" fontId="58" fillId="0" borderId="0" xfId="0" applyFont="1"/>
    <xf numFmtId="49" fontId="55" fillId="0" borderId="26" xfId="0" applyNumberFormat="1" applyFont="1" applyBorder="1" applyAlignment="1"/>
    <xf numFmtId="0" fontId="59" fillId="0" borderId="0" xfId="0" applyFont="1" applyFill="1" applyAlignment="1">
      <alignment horizontal="left"/>
    </xf>
    <xf numFmtId="0" fontId="59" fillId="0" borderId="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/>
    </xf>
    <xf numFmtId="166" fontId="43" fillId="0" borderId="10" xfId="0" applyNumberFormat="1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right"/>
    </xf>
    <xf numFmtId="165" fontId="23" fillId="0" borderId="20" xfId="39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/>
    </xf>
    <xf numFmtId="0" fontId="22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165" fontId="23" fillId="0" borderId="20" xfId="39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165" fontId="23" fillId="0" borderId="20" xfId="39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167" fontId="2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165" fontId="23" fillId="0" borderId="20" xfId="39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top" wrapText="1"/>
    </xf>
    <xf numFmtId="165" fontId="23" fillId="0" borderId="20" xfId="39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49" fontId="25" fillId="0" borderId="10" xfId="0" applyNumberFormat="1" applyFont="1" applyBorder="1" applyAlignment="1">
      <alignment horizontal="center" vertical="center"/>
    </xf>
    <xf numFmtId="0" fontId="62" fillId="0" borderId="10" xfId="28" applyFont="1" applyBorder="1" applyAlignment="1" applyProtection="1">
      <alignment horizontal="center" vertical="center" wrapText="1"/>
    </xf>
    <xf numFmtId="0" fontId="63" fillId="0" borderId="10" xfId="28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175" fontId="22" fillId="0" borderId="10" xfId="0" applyNumberFormat="1" applyFont="1" applyFill="1" applyBorder="1" applyAlignment="1">
      <alignment horizontal="center" vertical="center" wrapText="1"/>
    </xf>
    <xf numFmtId="175" fontId="65" fillId="0" borderId="10" xfId="0" applyNumberFormat="1" applyFont="1" applyFill="1" applyBorder="1" applyAlignment="1">
      <alignment horizontal="center" vertical="center" wrapText="1"/>
    </xf>
    <xf numFmtId="175" fontId="66" fillId="0" borderId="10" xfId="0" applyNumberFormat="1" applyFont="1" applyFill="1" applyBorder="1" applyAlignment="1">
      <alignment horizontal="center" vertical="center" wrapText="1"/>
    </xf>
    <xf numFmtId="175" fontId="67" fillId="0" borderId="10" xfId="0" applyNumberFormat="1" applyFont="1" applyFill="1" applyBorder="1" applyAlignment="1">
      <alignment horizontal="center" vertical="center" wrapText="1"/>
    </xf>
    <xf numFmtId="175" fontId="68" fillId="0" borderId="10" xfId="0" applyNumberFormat="1" applyFont="1" applyFill="1" applyBorder="1" applyAlignment="1">
      <alignment horizontal="center" vertical="center" wrapText="1"/>
    </xf>
    <xf numFmtId="175" fontId="69" fillId="0" borderId="10" xfId="0" applyNumberFormat="1" applyFont="1" applyFill="1" applyBorder="1" applyAlignment="1">
      <alignment horizontal="center" vertical="center" wrapText="1"/>
    </xf>
    <xf numFmtId="175" fontId="70" fillId="0" borderId="10" xfId="0" applyNumberFormat="1" applyFont="1" applyFill="1" applyBorder="1" applyAlignment="1">
      <alignment horizontal="center" vertical="center" wrapText="1"/>
    </xf>
    <xf numFmtId="175" fontId="71" fillId="0" borderId="10" xfId="0" applyNumberFormat="1" applyFont="1" applyFill="1" applyBorder="1" applyAlignment="1">
      <alignment horizontal="center" vertical="center" wrapText="1"/>
    </xf>
    <xf numFmtId="175" fontId="58" fillId="0" borderId="10" xfId="0" applyNumberFormat="1" applyFont="1" applyFill="1" applyBorder="1" applyAlignment="1">
      <alignment horizontal="center" vertical="center" wrapText="1"/>
    </xf>
    <xf numFmtId="175" fontId="72" fillId="0" borderId="10" xfId="0" applyNumberFormat="1" applyFont="1" applyFill="1" applyBorder="1" applyAlignment="1">
      <alignment horizontal="center" vertical="center" wrapText="1"/>
    </xf>
    <xf numFmtId="175" fontId="73" fillId="0" borderId="10" xfId="0" applyNumberFormat="1" applyFont="1" applyFill="1" applyBorder="1" applyAlignment="1">
      <alignment horizontal="center" vertical="center" wrapText="1"/>
    </xf>
    <xf numFmtId="175" fontId="7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165" fontId="35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7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3" fillId="0" borderId="34" xfId="28" applyFont="1" applyBorder="1" applyAlignment="1" applyProtection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34" fillId="0" borderId="10" xfId="49" applyNumberFormat="1" applyFont="1" applyBorder="1" applyAlignment="1">
      <alignment vertical="top" wrapText="1"/>
    </xf>
    <xf numFmtId="0" fontId="34" fillId="0" borderId="10" xfId="49" applyNumberFormat="1" applyFont="1" applyBorder="1" applyAlignment="1">
      <alignment horizontal="left" vertical="center" wrapText="1"/>
    </xf>
    <xf numFmtId="0" fontId="34" fillId="0" borderId="10" xfId="49" applyNumberFormat="1" applyFont="1" applyBorder="1" applyAlignment="1">
      <alignment horizontal="center" vertical="center" wrapText="1"/>
    </xf>
    <xf numFmtId="1" fontId="34" fillId="0" borderId="10" xfId="49" applyNumberFormat="1" applyFont="1" applyBorder="1" applyAlignment="1">
      <alignment horizontal="center" vertical="center"/>
    </xf>
    <xf numFmtId="0" fontId="60" fillId="0" borderId="0" xfId="49" applyNumberFormat="1" applyFont="1" applyAlignment="1"/>
    <xf numFmtId="0" fontId="60" fillId="27" borderId="0" xfId="49" applyNumberFormat="1" applyFont="1" applyFill="1" applyAlignment="1"/>
    <xf numFmtId="0" fontId="34" fillId="27" borderId="0" xfId="49" applyNumberFormat="1" applyFont="1" applyFill="1" applyBorder="1" applyAlignment="1">
      <alignment vertical="top"/>
    </xf>
    <xf numFmtId="0" fontId="60" fillId="27" borderId="0" xfId="49" applyNumberFormat="1" applyFont="1" applyFill="1" applyBorder="1" applyAlignment="1">
      <alignment vertical="center"/>
    </xf>
    <xf numFmtId="0" fontId="75" fillId="27" borderId="0" xfId="49" applyNumberFormat="1" applyFont="1" applyFill="1" applyBorder="1" applyAlignment="1">
      <alignment vertical="center"/>
    </xf>
    <xf numFmtId="0" fontId="34" fillId="27" borderId="0" xfId="49" applyNumberFormat="1" applyFont="1" applyFill="1" applyBorder="1" applyAlignment="1">
      <alignment vertical="center"/>
    </xf>
    <xf numFmtId="2" fontId="34" fillId="27" borderId="0" xfId="49" applyNumberFormat="1" applyFont="1" applyFill="1" applyBorder="1" applyAlignment="1">
      <alignment vertical="top"/>
    </xf>
    <xf numFmtId="0" fontId="60" fillId="27" borderId="0" xfId="49" applyNumberFormat="1" applyFont="1" applyFill="1" applyBorder="1" applyAlignment="1"/>
    <xf numFmtId="4" fontId="34" fillId="27" borderId="0" xfId="49" applyNumberFormat="1" applyFont="1" applyFill="1" applyBorder="1" applyAlignment="1">
      <alignment vertical="top"/>
    </xf>
    <xf numFmtId="0" fontId="24" fillId="0" borderId="0" xfId="0" applyFont="1" applyAlignment="1">
      <alignment horizontal="right"/>
    </xf>
    <xf numFmtId="0" fontId="21" fillId="0" borderId="10" xfId="37" applyFont="1" applyBorder="1" applyAlignment="1">
      <alignment horizontal="center" vertical="center" wrapText="1"/>
    </xf>
    <xf numFmtId="0" fontId="21" fillId="0" borderId="10" xfId="37" applyFont="1" applyBorder="1" applyAlignment="1">
      <alignment horizontal="center"/>
    </xf>
    <xf numFmtId="0" fontId="22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0" fontId="21" fillId="0" borderId="0" xfId="37" applyFont="1" applyBorder="1"/>
    <xf numFmtId="0" fontId="21" fillId="0" borderId="61" xfId="37" applyFont="1" applyBorder="1"/>
    <xf numFmtId="49" fontId="41" fillId="0" borderId="63" xfId="37" applyNumberFormat="1" applyFont="1" applyFill="1" applyBorder="1" applyAlignment="1"/>
    <xf numFmtId="0" fontId="21" fillId="0" borderId="61" xfId="37" applyFont="1" applyBorder="1" applyAlignment="1">
      <alignment horizontal="center"/>
    </xf>
    <xf numFmtId="49" fontId="41" fillId="0" borderId="64" xfId="37" applyNumberFormat="1" applyFont="1" applyFill="1" applyBorder="1" applyAlignment="1"/>
    <xf numFmtId="0" fontId="21" fillId="0" borderId="66" xfId="37" applyFont="1" applyBorder="1"/>
    <xf numFmtId="0" fontId="21" fillId="0" borderId="69" xfId="37" applyFont="1" applyBorder="1"/>
    <xf numFmtId="0" fontId="21" fillId="0" borderId="68" xfId="37" applyFont="1" applyBorder="1"/>
    <xf numFmtId="0" fontId="21" fillId="0" borderId="65" xfId="37" applyFont="1" applyBorder="1"/>
    <xf numFmtId="0" fontId="41" fillId="0" borderId="68" xfId="37" applyFont="1" applyBorder="1"/>
    <xf numFmtId="0" fontId="41" fillId="0" borderId="66" xfId="37" applyFont="1" applyBorder="1"/>
    <xf numFmtId="0" fontId="21" fillId="0" borderId="73" xfId="37" applyFont="1" applyBorder="1" applyAlignment="1">
      <alignment horizontal="center"/>
    </xf>
    <xf numFmtId="0" fontId="21" fillId="28" borderId="61" xfId="37" applyFont="1" applyFill="1" applyBorder="1"/>
    <xf numFmtId="49" fontId="41" fillId="28" borderId="63" xfId="37" applyNumberFormat="1" applyFont="1" applyFill="1" applyBorder="1" applyAlignment="1"/>
    <xf numFmtId="0" fontId="21" fillId="28" borderId="61" xfId="37" applyFont="1" applyFill="1" applyBorder="1" applyAlignment="1">
      <alignment horizontal="center"/>
    </xf>
    <xf numFmtId="49" fontId="41" fillId="28" borderId="64" xfId="37" applyNumberFormat="1" applyFont="1" applyFill="1" applyBorder="1" applyAlignment="1"/>
    <xf numFmtId="0" fontId="21" fillId="28" borderId="30" xfId="37" applyFont="1" applyFill="1" applyBorder="1"/>
    <xf numFmtId="0" fontId="21" fillId="28" borderId="26" xfId="37" applyFont="1" applyFill="1" applyBorder="1"/>
    <xf numFmtId="0" fontId="21" fillId="28" borderId="66" xfId="37" applyFont="1" applyFill="1" applyBorder="1"/>
    <xf numFmtId="166" fontId="79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166" fontId="80" fillId="0" borderId="10" xfId="0" applyNumberFormat="1" applyFont="1" applyFill="1" applyBorder="1" applyAlignment="1">
      <alignment horizontal="center" vertical="center"/>
    </xf>
    <xf numFmtId="167" fontId="34" fillId="0" borderId="10" xfId="49" applyNumberFormat="1" applyFont="1" applyBorder="1" applyAlignment="1">
      <alignment horizontal="center" vertical="center"/>
    </xf>
    <xf numFmtId="0" fontId="34" fillId="27" borderId="10" xfId="49" applyNumberFormat="1" applyFont="1" applyFill="1" applyBorder="1" applyAlignment="1">
      <alignment horizontal="center" vertical="center"/>
    </xf>
    <xf numFmtId="49" fontId="78" fillId="0" borderId="0" xfId="38" applyNumberFormat="1" applyFont="1" applyBorder="1" applyAlignment="1">
      <alignment horizontal="center" vertical="center"/>
    </xf>
    <xf numFmtId="0" fontId="78" fillId="0" borderId="0" xfId="38" applyNumberFormat="1" applyFont="1" applyBorder="1" applyAlignment="1">
      <alignment horizontal="center" vertical="center"/>
    </xf>
    <xf numFmtId="0" fontId="78" fillId="0" borderId="0" xfId="38" applyNumberFormat="1" applyFont="1" applyBorder="1" applyAlignment="1">
      <alignment horizontal="center" vertical="center" wrapText="1"/>
    </xf>
    <xf numFmtId="0" fontId="78" fillId="0" borderId="0" xfId="38" applyNumberFormat="1" applyFont="1" applyBorder="1" applyAlignment="1">
      <alignment horizontal="left" vertical="center" wrapText="1"/>
    </xf>
    <xf numFmtId="170" fontId="78" fillId="0" borderId="0" xfId="38" applyNumberFormat="1" applyFont="1" applyBorder="1" applyAlignment="1">
      <alignment horizontal="right" vertical="center"/>
    </xf>
    <xf numFmtId="169" fontId="34" fillId="0" borderId="0" xfId="38" applyNumberFormat="1" applyFont="1" applyBorder="1" applyAlignment="1">
      <alignment horizontal="center" vertical="center"/>
    </xf>
    <xf numFmtId="49" fontId="78" fillId="0" borderId="0" xfId="38" applyNumberFormat="1" applyFont="1" applyBorder="1" applyAlignment="1">
      <alignment horizontal="center" vertical="center" wrapText="1"/>
    </xf>
    <xf numFmtId="0" fontId="78" fillId="27" borderId="0" xfId="38" applyNumberFormat="1" applyFont="1" applyFill="1" applyBorder="1" applyAlignment="1">
      <alignment horizontal="left" vertical="center"/>
    </xf>
    <xf numFmtId="0" fontId="78" fillId="0" borderId="0" xfId="38" applyNumberFormat="1" applyFont="1" applyBorder="1" applyAlignment="1">
      <alignment horizontal="left" vertical="center"/>
    </xf>
    <xf numFmtId="0" fontId="34" fillId="0" borderId="0" xfId="38" applyNumberFormat="1" applyFont="1" applyBorder="1" applyAlignment="1">
      <alignment horizontal="left"/>
    </xf>
    <xf numFmtId="0" fontId="34" fillId="0" borderId="0" xfId="38" applyNumberFormat="1" applyFont="1" applyBorder="1" applyAlignment="1">
      <alignment horizontal="center" vertical="center"/>
    </xf>
    <xf numFmtId="0" fontId="34" fillId="27" borderId="0" xfId="38" applyNumberFormat="1" applyFont="1" applyFill="1" applyBorder="1" applyAlignment="1">
      <alignment horizontal="left"/>
    </xf>
    <xf numFmtId="0" fontId="76" fillId="27" borderId="0" xfId="38" applyNumberFormat="1" applyFont="1" applyFill="1" applyBorder="1" applyAlignment="1">
      <alignment horizontal="left"/>
    </xf>
    <xf numFmtId="0" fontId="34" fillId="0" borderId="0" xfId="38" applyNumberFormat="1" applyFont="1" applyBorder="1" applyAlignment="1">
      <alignment vertical="top" wrapText="1"/>
    </xf>
    <xf numFmtId="0" fontId="81" fillId="27" borderId="0" xfId="38" applyNumberFormat="1" applyFont="1" applyFill="1" applyBorder="1" applyAlignment="1">
      <alignment horizontal="left"/>
    </xf>
    <xf numFmtId="0" fontId="81" fillId="0" borderId="0" xfId="38" applyNumberFormat="1" applyFont="1" applyBorder="1" applyAlignment="1">
      <alignment horizontal="left"/>
    </xf>
    <xf numFmtId="0" fontId="81" fillId="0" borderId="0" xfId="38" applyNumberFormat="1" applyFont="1" applyBorder="1" applyAlignment="1">
      <alignment horizontal="center"/>
    </xf>
    <xf numFmtId="0" fontId="81" fillId="0" borderId="0" xfId="38" applyNumberFormat="1" applyFont="1" applyBorder="1" applyAlignment="1">
      <alignment horizontal="right"/>
    </xf>
    <xf numFmtId="0" fontId="82" fillId="0" borderId="0" xfId="38" applyNumberFormat="1" applyFont="1" applyFill="1" applyBorder="1" applyAlignment="1">
      <alignment horizontal="left"/>
    </xf>
    <xf numFmtId="0" fontId="82" fillId="0" borderId="0" xfId="38" applyNumberFormat="1" applyFont="1" applyFill="1" applyBorder="1" applyAlignment="1">
      <alignment horizontal="center"/>
    </xf>
    <xf numFmtId="0" fontId="82" fillId="27" borderId="0" xfId="38" applyNumberFormat="1" applyFont="1" applyFill="1" applyBorder="1" applyAlignment="1">
      <alignment horizontal="left"/>
    </xf>
    <xf numFmtId="0" fontId="82" fillId="0" borderId="0" xfId="38" applyNumberFormat="1" applyFont="1" applyBorder="1" applyAlignment="1">
      <alignment horizontal="left"/>
    </xf>
    <xf numFmtId="0" fontId="34" fillId="0" borderId="0" xfId="38" applyNumberFormat="1" applyFont="1" applyBorder="1" applyAlignment="1">
      <alignment horizontal="center" vertical="top"/>
    </xf>
    <xf numFmtId="0" fontId="34" fillId="0" borderId="13" xfId="38" applyNumberFormat="1" applyFont="1" applyBorder="1" applyAlignment="1">
      <alignment horizontal="center" vertical="center" textRotation="90"/>
    </xf>
    <xf numFmtId="0" fontId="34" fillId="0" borderId="13" xfId="38" applyNumberFormat="1" applyFont="1" applyBorder="1" applyAlignment="1">
      <alignment horizontal="center" vertical="center" textRotation="90" wrapText="1"/>
    </xf>
    <xf numFmtId="0" fontId="34" fillId="27" borderId="0" xfId="38" applyNumberFormat="1" applyFont="1" applyFill="1" applyBorder="1" applyAlignment="1">
      <alignment horizontal="center" vertical="center" textRotation="90" wrapText="1"/>
    </xf>
    <xf numFmtId="0" fontId="34" fillId="0" borderId="0" xfId="38" applyNumberFormat="1" applyFont="1" applyBorder="1" applyAlignment="1">
      <alignment horizontal="center" vertical="center" textRotation="90" wrapText="1"/>
    </xf>
    <xf numFmtId="49" fontId="34" fillId="0" borderId="13" xfId="38" applyNumberFormat="1" applyFont="1" applyBorder="1" applyAlignment="1">
      <alignment horizontal="center" vertical="top"/>
    </xf>
    <xf numFmtId="49" fontId="34" fillId="0" borderId="13" xfId="38" applyNumberFormat="1" applyFont="1" applyBorder="1" applyAlignment="1">
      <alignment horizontal="center" vertical="center"/>
    </xf>
    <xf numFmtId="49" fontId="34" fillId="27" borderId="0" xfId="38" applyNumberFormat="1" applyFont="1" applyFill="1" applyBorder="1" applyAlignment="1">
      <alignment horizontal="center" vertical="top"/>
    </xf>
    <xf numFmtId="49" fontId="34" fillId="0" borderId="0" xfId="38" applyNumberFormat="1" applyFont="1" applyBorder="1" applyAlignment="1">
      <alignment horizontal="center" vertical="top"/>
    </xf>
    <xf numFmtId="17" fontId="34" fillId="0" borderId="13" xfId="38" applyNumberFormat="1" applyFont="1" applyBorder="1" applyAlignment="1">
      <alignment horizontal="center" vertical="center"/>
    </xf>
    <xf numFmtId="0" fontId="34" fillId="0" borderId="13" xfId="38" applyNumberFormat="1" applyFont="1" applyBorder="1" applyAlignment="1">
      <alignment horizontal="center" vertical="center"/>
    </xf>
    <xf numFmtId="0" fontId="34" fillId="0" borderId="13" xfId="38" applyNumberFormat="1" applyFont="1" applyBorder="1" applyAlignment="1">
      <alignment horizontal="center" vertical="center" wrapText="1"/>
    </xf>
    <xf numFmtId="0" fontId="34" fillId="0" borderId="35" xfId="38" applyNumberFormat="1" applyFont="1" applyBorder="1" applyAlignment="1">
      <alignment horizontal="left" vertical="center" wrapText="1"/>
    </xf>
    <xf numFmtId="173" fontId="34" fillId="0" borderId="35" xfId="38" applyNumberFormat="1" applyFont="1" applyBorder="1" applyAlignment="1">
      <alignment horizontal="center" vertical="center"/>
    </xf>
    <xf numFmtId="0" fontId="34" fillId="0" borderId="35" xfId="38" applyNumberFormat="1" applyFont="1" applyBorder="1" applyAlignment="1">
      <alignment horizontal="center" vertical="center"/>
    </xf>
    <xf numFmtId="171" fontId="34" fillId="0" borderId="10" xfId="48" applyNumberFormat="1" applyFont="1" applyBorder="1" applyAlignment="1">
      <alignment horizontal="center" vertical="center" wrapText="1"/>
    </xf>
    <xf numFmtId="49" fontId="83" fillId="0" borderId="13" xfId="38" applyNumberFormat="1" applyFont="1" applyBorder="1" applyAlignment="1">
      <alignment horizontal="center" vertical="center" wrapText="1"/>
    </xf>
    <xf numFmtId="0" fontId="34" fillId="27" borderId="0" xfId="38" applyNumberFormat="1" applyFont="1" applyFill="1" applyBorder="1" applyAlignment="1">
      <alignment horizontal="left" vertical="center"/>
    </xf>
    <xf numFmtId="0" fontId="34" fillId="0" borderId="0" xfId="38" applyNumberFormat="1" applyFont="1" applyBorder="1" applyAlignment="1">
      <alignment horizontal="left" vertical="center"/>
    </xf>
    <xf numFmtId="0" fontId="34" fillId="0" borderId="19" xfId="38" applyNumberFormat="1" applyFont="1" applyBorder="1" applyAlignment="1">
      <alignment horizontal="center" vertical="center" wrapText="1"/>
    </xf>
    <xf numFmtId="173" fontId="34" fillId="0" borderId="58" xfId="38" applyNumberFormat="1" applyFont="1" applyBorder="1" applyAlignment="1">
      <alignment horizontal="center" vertical="center"/>
    </xf>
    <xf numFmtId="0" fontId="34" fillId="0" borderId="10" xfId="38" applyNumberFormat="1" applyFont="1" applyBorder="1" applyAlignment="1">
      <alignment horizontal="center" vertical="center"/>
    </xf>
    <xf numFmtId="0" fontId="34" fillId="0" borderId="0" xfId="38" applyNumberFormat="1" applyFont="1" applyBorder="1" applyAlignment="1">
      <alignment horizontal="center"/>
    </xf>
    <xf numFmtId="49" fontId="34" fillId="0" borderId="10" xfId="38" applyNumberFormat="1" applyFont="1" applyBorder="1" applyAlignment="1">
      <alignment horizontal="center" vertical="center" wrapText="1"/>
    </xf>
    <xf numFmtId="0" fontId="34" fillId="0" borderId="10" xfId="38" applyNumberFormat="1" applyFont="1" applyBorder="1" applyAlignment="1">
      <alignment horizontal="center" vertical="center" wrapText="1"/>
    </xf>
    <xf numFmtId="0" fontId="34" fillId="0" borderId="10" xfId="47" applyNumberFormat="1" applyFont="1" applyBorder="1" applyAlignment="1">
      <alignment vertical="top" wrapText="1"/>
    </xf>
    <xf numFmtId="173" fontId="34" fillId="0" borderId="13" xfId="38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174" fontId="34" fillId="0" borderId="10" xfId="48" applyNumberFormat="1" applyFont="1" applyBorder="1" applyAlignment="1">
      <alignment horizontal="center" vertical="center" wrapText="1"/>
    </xf>
    <xf numFmtId="2" fontId="83" fillId="0" borderId="10" xfId="0" applyNumberFormat="1" applyFont="1" applyBorder="1" applyAlignment="1">
      <alignment horizontal="center" vertical="center" wrapText="1"/>
    </xf>
    <xf numFmtId="17" fontId="34" fillId="0" borderId="35" xfId="38" applyNumberFormat="1" applyFont="1" applyBorder="1" applyAlignment="1">
      <alignment horizontal="center" vertical="center"/>
    </xf>
    <xf numFmtId="0" fontId="34" fillId="0" borderId="35" xfId="38" applyNumberFormat="1" applyFont="1" applyBorder="1" applyAlignment="1">
      <alignment horizontal="center" vertical="center" wrapText="1"/>
    </xf>
    <xf numFmtId="2" fontId="34" fillId="0" borderId="35" xfId="38" applyNumberFormat="1" applyFont="1" applyBorder="1" applyAlignment="1">
      <alignment horizontal="center" vertical="center"/>
    </xf>
    <xf numFmtId="0" fontId="34" fillId="0" borderId="59" xfId="49" applyNumberFormat="1" applyFont="1" applyBorder="1" applyAlignment="1">
      <alignment horizontal="center" vertical="center"/>
    </xf>
    <xf numFmtId="49" fontId="83" fillId="0" borderId="35" xfId="38" applyNumberFormat="1" applyFont="1" applyBorder="1" applyAlignment="1">
      <alignment horizontal="center" vertical="center" wrapText="1"/>
    </xf>
    <xf numFmtId="17" fontId="34" fillId="0" borderId="10" xfId="38" applyNumberFormat="1" applyFont="1" applyBorder="1" applyAlignment="1">
      <alignment horizontal="center" vertical="center"/>
    </xf>
    <xf numFmtId="0" fontId="34" fillId="0" borderId="10" xfId="38" applyNumberFormat="1" applyFont="1" applyBorder="1" applyAlignment="1">
      <alignment horizontal="left" vertical="center" wrapText="1"/>
    </xf>
    <xf numFmtId="173" fontId="34" fillId="0" borderId="10" xfId="38" applyNumberFormat="1" applyFont="1" applyBorder="1" applyAlignment="1">
      <alignment horizontal="center" vertical="center"/>
    </xf>
    <xf numFmtId="169" fontId="34" fillId="0" borderId="10" xfId="38" applyNumberFormat="1" applyFont="1" applyBorder="1" applyAlignment="1">
      <alignment horizontal="center" vertical="center"/>
    </xf>
    <xf numFmtId="49" fontId="34" fillId="0" borderId="35" xfId="38" applyNumberFormat="1" applyFont="1" applyBorder="1" applyAlignment="1">
      <alignment horizontal="center" vertical="center"/>
    </xf>
    <xf numFmtId="0" fontId="34" fillId="0" borderId="11" xfId="38" applyNumberFormat="1" applyFont="1" applyBorder="1" applyAlignment="1">
      <alignment horizontal="center" vertical="center"/>
    </xf>
    <xf numFmtId="0" fontId="34" fillId="0" borderId="11" xfId="38" applyNumberFormat="1" applyFont="1" applyBorder="1" applyAlignment="1">
      <alignment horizontal="center" vertical="center" wrapText="1"/>
    </xf>
    <xf numFmtId="0" fontId="34" fillId="0" borderId="11" xfId="38" applyNumberFormat="1" applyFont="1" applyBorder="1" applyAlignment="1">
      <alignment horizontal="left" vertical="center" wrapText="1"/>
    </xf>
    <xf numFmtId="173" fontId="34" fillId="0" borderId="11" xfId="38" applyNumberFormat="1" applyFont="1" applyBorder="1" applyAlignment="1">
      <alignment horizontal="center" vertical="center"/>
    </xf>
    <xf numFmtId="169" fontId="34" fillId="0" borderId="11" xfId="38" applyNumberFormat="1" applyFont="1" applyBorder="1" applyAlignment="1">
      <alignment horizontal="center" vertical="center"/>
    </xf>
    <xf numFmtId="49" fontId="34" fillId="0" borderId="10" xfId="38" applyNumberFormat="1" applyFont="1" applyBorder="1" applyAlignment="1">
      <alignment horizontal="center" vertical="center"/>
    </xf>
    <xf numFmtId="49" fontId="34" fillId="0" borderId="0" xfId="38" applyNumberFormat="1" applyFont="1" applyBorder="1" applyAlignment="1">
      <alignment horizontal="center" vertical="center"/>
    </xf>
    <xf numFmtId="0" fontId="34" fillId="0" borderId="0" xfId="38" applyNumberFormat="1" applyFont="1" applyBorder="1" applyAlignment="1">
      <alignment horizontal="center" vertical="center" wrapText="1"/>
    </xf>
    <xf numFmtId="0" fontId="34" fillId="0" borderId="0" xfId="47" applyNumberFormat="1" applyFont="1" applyBorder="1" applyAlignment="1">
      <alignment vertical="top" wrapText="1"/>
    </xf>
    <xf numFmtId="173" fontId="34" fillId="0" borderId="0" xfId="38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center" vertical="center" wrapText="1"/>
    </xf>
    <xf numFmtId="174" fontId="34" fillId="0" borderId="0" xfId="48" applyNumberFormat="1" applyFont="1" applyBorder="1" applyAlignment="1">
      <alignment horizontal="center" vertical="center" wrapText="1"/>
    </xf>
    <xf numFmtId="2" fontId="83" fillId="0" borderId="0" xfId="0" applyNumberFormat="1" applyFont="1" applyBorder="1" applyAlignment="1">
      <alignment horizontal="center" vertical="center" wrapText="1"/>
    </xf>
    <xf numFmtId="0" fontId="34" fillId="0" borderId="0" xfId="38" applyNumberFormat="1" applyFont="1" applyBorder="1" applyAlignment="1">
      <alignment horizontal="left" vertical="center" wrapText="1"/>
    </xf>
    <xf numFmtId="170" fontId="34" fillId="0" borderId="0" xfId="38" applyNumberFormat="1" applyFont="1" applyBorder="1" applyAlignment="1">
      <alignment horizontal="right" vertical="center"/>
    </xf>
    <xf numFmtId="49" fontId="34" fillId="0" borderId="0" xfId="38" applyNumberFormat="1" applyFont="1" applyBorder="1" applyAlignment="1">
      <alignment horizontal="center" vertical="center" wrapText="1"/>
    </xf>
    <xf numFmtId="49" fontId="34" fillId="0" borderId="35" xfId="38" applyNumberFormat="1" applyFont="1" applyBorder="1" applyAlignment="1">
      <alignment horizontal="center" vertical="top"/>
    </xf>
    <xf numFmtId="0" fontId="34" fillId="0" borderId="10" xfId="47" applyNumberFormat="1" applyFont="1" applyBorder="1" applyAlignment="1">
      <alignment vertical="center" wrapText="1"/>
    </xf>
    <xf numFmtId="0" fontId="34" fillId="27" borderId="0" xfId="38" applyNumberFormat="1" applyFont="1" applyFill="1" applyBorder="1" applyAlignment="1">
      <alignment horizontal="left" wrapText="1"/>
    </xf>
    <xf numFmtId="2" fontId="34" fillId="0" borderId="10" xfId="38" applyNumberFormat="1" applyFont="1" applyBorder="1" applyAlignment="1">
      <alignment horizontal="center" vertical="center"/>
    </xf>
    <xf numFmtId="0" fontId="34" fillId="0" borderId="10" xfId="49" applyNumberFormat="1" applyFont="1" applyBorder="1" applyAlignment="1">
      <alignment horizontal="center" vertical="center"/>
    </xf>
    <xf numFmtId="0" fontId="34" fillId="0" borderId="10" xfId="38" applyNumberFormat="1" applyFont="1" applyFill="1" applyBorder="1" applyAlignment="1">
      <alignment horizontal="left" vertical="center" wrapText="1"/>
    </xf>
    <xf numFmtId="173" fontId="34" fillId="0" borderId="10" xfId="38" applyNumberFormat="1" applyFont="1" applyFill="1" applyBorder="1" applyAlignment="1">
      <alignment horizontal="center" vertical="center"/>
    </xf>
    <xf numFmtId="0" fontId="34" fillId="0" borderId="10" xfId="38" applyNumberFormat="1" applyFont="1" applyFill="1" applyBorder="1" applyAlignment="1">
      <alignment horizontal="center" vertical="center"/>
    </xf>
    <xf numFmtId="169" fontId="34" fillId="0" borderId="10" xfId="38" applyNumberFormat="1" applyFont="1" applyFill="1" applyBorder="1" applyAlignment="1">
      <alignment horizontal="center" vertical="center"/>
    </xf>
    <xf numFmtId="49" fontId="83" fillId="0" borderId="0" xfId="38" applyNumberFormat="1" applyFont="1" applyBorder="1" applyAlignment="1">
      <alignment horizontal="center" vertical="center" wrapText="1"/>
    </xf>
    <xf numFmtId="0" fontId="34" fillId="0" borderId="11" xfId="0" applyNumberFormat="1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vertical="center" wrapText="1"/>
    </xf>
    <xf numFmtId="49" fontId="34" fillId="0" borderId="58" xfId="38" applyNumberFormat="1" applyFont="1" applyBorder="1" applyAlignment="1">
      <alignment horizontal="center" vertical="center" wrapText="1"/>
    </xf>
    <xf numFmtId="0" fontId="34" fillId="0" borderId="10" xfId="38" applyNumberFormat="1" applyFont="1" applyBorder="1" applyAlignment="1">
      <alignment horizontal="left"/>
    </xf>
    <xf numFmtId="0" fontId="34" fillId="0" borderId="10" xfId="38" applyNumberFormat="1" applyFont="1" applyBorder="1" applyAlignment="1">
      <alignment vertical="top" wrapText="1"/>
    </xf>
    <xf numFmtId="49" fontId="34" fillId="27" borderId="0" xfId="38" applyNumberFormat="1" applyFont="1" applyFill="1" applyBorder="1" applyAlignment="1">
      <alignment horizontal="center" vertical="center"/>
    </xf>
    <xf numFmtId="174" fontId="34" fillId="0" borderId="10" xfId="48" applyNumberFormat="1" applyFont="1" applyBorder="1" applyAlignment="1">
      <alignment vertical="center" wrapText="1"/>
    </xf>
    <xf numFmtId="2" fontId="83" fillId="0" borderId="24" xfId="0" applyNumberFormat="1" applyFont="1" applyBorder="1" applyAlignment="1">
      <alignment horizontal="center" vertical="center" wrapText="1"/>
    </xf>
    <xf numFmtId="49" fontId="83" fillId="0" borderId="24" xfId="38" applyNumberFormat="1" applyFont="1" applyBorder="1" applyAlignment="1">
      <alignment horizontal="center" vertical="center" wrapText="1"/>
    </xf>
    <xf numFmtId="0" fontId="34" fillId="0" borderId="24" xfId="38" applyNumberFormat="1" applyFont="1" applyBorder="1" applyAlignment="1">
      <alignment horizontal="center" vertical="center" wrapText="1"/>
    </xf>
    <xf numFmtId="49" fontId="83" fillId="0" borderId="55" xfId="38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75" fillId="0" borderId="0" xfId="50" applyNumberFormat="1" applyFont="1" applyAlignment="1"/>
    <xf numFmtId="2" fontId="34" fillId="27" borderId="0" xfId="49" applyNumberFormat="1" applyFont="1" applyFill="1" applyBorder="1" applyAlignment="1">
      <alignment vertical="center"/>
    </xf>
    <xf numFmtId="0" fontId="34" fillId="0" borderId="10" xfId="50" applyNumberFormat="1" applyFont="1" applyBorder="1" applyAlignment="1">
      <alignment vertical="top" wrapText="1"/>
    </xf>
    <xf numFmtId="0" fontId="34" fillId="0" borderId="24" xfId="38" applyNumberFormat="1" applyFont="1" applyBorder="1" applyAlignment="1">
      <alignment horizontal="center" vertical="center"/>
    </xf>
    <xf numFmtId="1" fontId="34" fillId="0" borderId="10" xfId="50" applyNumberFormat="1" applyFont="1" applyBorder="1" applyAlignment="1">
      <alignment horizontal="center" vertical="center"/>
    </xf>
    <xf numFmtId="0" fontId="60" fillId="0" borderId="0" xfId="50" applyNumberFormat="1" applyFont="1" applyAlignment="1">
      <alignment wrapText="1"/>
    </xf>
    <xf numFmtId="0" fontId="22" fillId="0" borderId="10" xfId="0" applyNumberFormat="1" applyFont="1" applyBorder="1" applyAlignment="1">
      <alignment horizontal="center" vertical="top" wrapText="1"/>
    </xf>
    <xf numFmtId="165" fontId="23" fillId="0" borderId="20" xfId="39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/>
    </xf>
    <xf numFmtId="0" fontId="0" fillId="0" borderId="0" xfId="0" applyFont="1"/>
    <xf numFmtId="0" fontId="34" fillId="0" borderId="24" xfId="0" applyFont="1" applyBorder="1" applyAlignment="1">
      <alignment horizontal="center" vertical="center" wrapText="1"/>
    </xf>
    <xf numFmtId="2" fontId="34" fillId="0" borderId="24" xfId="0" applyNumberFormat="1" applyFont="1" applyBorder="1" applyAlignment="1">
      <alignment horizontal="center" vertical="center" wrapText="1"/>
    </xf>
    <xf numFmtId="0" fontId="60" fillId="0" borderId="24" xfId="50" applyNumberFormat="1" applyFont="1" applyBorder="1" applyAlignment="1">
      <alignment wrapText="1"/>
    </xf>
    <xf numFmtId="1" fontId="3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71" xfId="37" applyFont="1" applyBorder="1" applyAlignment="1">
      <alignment horizontal="center"/>
    </xf>
    <xf numFmtId="0" fontId="21" fillId="0" borderId="72" xfId="37" applyFont="1" applyBorder="1" applyAlignment="1">
      <alignment horizontal="center"/>
    </xf>
    <xf numFmtId="0" fontId="21" fillId="0" borderId="74" xfId="37" applyFont="1" applyBorder="1" applyAlignment="1">
      <alignment horizontal="center"/>
    </xf>
    <xf numFmtId="0" fontId="21" fillId="0" borderId="75" xfId="37" applyFont="1" applyBorder="1" applyAlignment="1">
      <alignment horizontal="center"/>
    </xf>
    <xf numFmtId="2" fontId="41" fillId="0" borderId="74" xfId="37" applyNumberFormat="1" applyFont="1" applyBorder="1" applyAlignment="1">
      <alignment horizontal="center"/>
    </xf>
    <xf numFmtId="2" fontId="41" fillId="0" borderId="75" xfId="37" applyNumberFormat="1" applyFont="1" applyBorder="1" applyAlignment="1">
      <alignment horizontal="center"/>
    </xf>
    <xf numFmtId="2" fontId="41" fillId="0" borderId="76" xfId="37" applyNumberFormat="1" applyFont="1" applyBorder="1" applyAlignment="1">
      <alignment horizontal="center"/>
    </xf>
    <xf numFmtId="0" fontId="21" fillId="0" borderId="60" xfId="37" applyFont="1" applyBorder="1" applyAlignment="1">
      <alignment horizontal="center" vertical="center" wrapText="1"/>
    </xf>
    <xf numFmtId="0" fontId="21" fillId="0" borderId="61" xfId="37" applyFont="1" applyBorder="1" applyAlignment="1">
      <alignment horizontal="center" vertical="center" wrapText="1"/>
    </xf>
    <xf numFmtId="0" fontId="21" fillId="0" borderId="62" xfId="37" applyFont="1" applyBorder="1" applyAlignment="1">
      <alignment horizontal="center" vertical="center" wrapText="1"/>
    </xf>
    <xf numFmtId="0" fontId="21" fillId="0" borderId="65" xfId="37" applyFont="1" applyBorder="1" applyAlignment="1">
      <alignment horizontal="center" vertical="center" wrapText="1"/>
    </xf>
    <xf numFmtId="0" fontId="21" fillId="0" borderId="26" xfId="37" applyFont="1" applyBorder="1" applyAlignment="1">
      <alignment horizontal="center" vertical="center" wrapText="1"/>
    </xf>
    <xf numFmtId="0" fontId="21" fillId="0" borderId="31" xfId="37" applyFont="1" applyBorder="1" applyAlignment="1">
      <alignment horizontal="center" vertical="center" wrapText="1"/>
    </xf>
    <xf numFmtId="0" fontId="21" fillId="0" borderId="67" xfId="37" applyFont="1" applyBorder="1" applyAlignment="1">
      <alignment horizontal="center"/>
    </xf>
    <xf numFmtId="0" fontId="21" fillId="0" borderId="32" xfId="37" applyFont="1" applyBorder="1" applyAlignment="1">
      <alignment horizontal="center"/>
    </xf>
    <xf numFmtId="0" fontId="21" fillId="0" borderId="24" xfId="37" applyFont="1" applyBorder="1" applyAlignment="1">
      <alignment horizontal="center"/>
    </xf>
    <xf numFmtId="0" fontId="21" fillId="0" borderId="25" xfId="37" applyFont="1" applyBorder="1" applyAlignment="1">
      <alignment horizontal="center"/>
    </xf>
    <xf numFmtId="0" fontId="41" fillId="0" borderId="24" xfId="37" applyFont="1" applyBorder="1" applyAlignment="1">
      <alignment horizontal="center"/>
    </xf>
    <xf numFmtId="0" fontId="41" fillId="0" borderId="25" xfId="37" applyFont="1" applyBorder="1" applyAlignment="1">
      <alignment horizontal="center"/>
    </xf>
    <xf numFmtId="0" fontId="41" fillId="0" borderId="70" xfId="37" applyFont="1" applyBorder="1" applyAlignment="1">
      <alignment horizontal="center"/>
    </xf>
    <xf numFmtId="0" fontId="41" fillId="0" borderId="74" xfId="37" applyFont="1" applyBorder="1" applyAlignment="1">
      <alignment horizontal="center"/>
    </xf>
    <xf numFmtId="0" fontId="41" fillId="0" borderId="75" xfId="37" applyFont="1" applyBorder="1" applyAlignment="1">
      <alignment horizontal="center"/>
    </xf>
    <xf numFmtId="0" fontId="41" fillId="0" borderId="76" xfId="37" applyFont="1" applyBorder="1" applyAlignment="1">
      <alignment horizontal="center"/>
    </xf>
    <xf numFmtId="0" fontId="24" fillId="0" borderId="26" xfId="37" applyFont="1" applyFill="1" applyBorder="1" applyAlignment="1">
      <alignment horizontal="center" wrapText="1"/>
    </xf>
    <xf numFmtId="0" fontId="23" fillId="0" borderId="28" xfId="37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0" fontId="21" fillId="0" borderId="67" xfId="37" applyFont="1" applyBorder="1" applyAlignment="1">
      <alignment horizontal="center" vertical="center" wrapText="1"/>
    </xf>
    <xf numFmtId="0" fontId="21" fillId="0" borderId="25" xfId="37" applyFont="1" applyBorder="1" applyAlignment="1">
      <alignment horizontal="center" vertical="center" wrapText="1"/>
    </xf>
    <xf numFmtId="0" fontId="21" fillId="0" borderId="32" xfId="37" applyFont="1" applyBorder="1" applyAlignment="1">
      <alignment horizontal="center" vertical="center" wrapText="1"/>
    </xf>
    <xf numFmtId="0" fontId="21" fillId="0" borderId="27" xfId="37" applyFont="1" applyBorder="1" applyAlignment="1">
      <alignment horizontal="center" vertical="center" wrapText="1"/>
    </xf>
    <xf numFmtId="0" fontId="21" fillId="0" borderId="28" xfId="37" applyFont="1" applyBorder="1" applyAlignment="1">
      <alignment horizontal="center" vertical="center" wrapText="1"/>
    </xf>
    <xf numFmtId="0" fontId="21" fillId="0" borderId="68" xfId="37" applyFont="1" applyBorder="1" applyAlignment="1">
      <alignment horizontal="center" vertical="center" wrapText="1"/>
    </xf>
    <xf numFmtId="0" fontId="21" fillId="0" borderId="30" xfId="37" applyFont="1" applyBorder="1" applyAlignment="1">
      <alignment horizontal="center" vertical="center" wrapText="1"/>
    </xf>
    <xf numFmtId="0" fontId="21" fillId="0" borderId="66" xfId="37" applyFont="1" applyBorder="1" applyAlignment="1">
      <alignment horizontal="center" vertical="center" wrapText="1"/>
    </xf>
    <xf numFmtId="0" fontId="21" fillId="0" borderId="24" xfId="37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6" xfId="0" applyFont="1" applyFill="1" applyBorder="1" applyAlignment="1">
      <alignment horizontal="center" wrapText="1"/>
    </xf>
    <xf numFmtId="0" fontId="54" fillId="25" borderId="0" xfId="0" applyFont="1" applyFill="1" applyAlignment="1">
      <alignment horizontal="right"/>
    </xf>
    <xf numFmtId="49" fontId="54" fillId="25" borderId="26" xfId="0" applyNumberFormat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/>
    </xf>
    <xf numFmtId="0" fontId="23" fillId="0" borderId="25" xfId="0" applyFont="1" applyBorder="1" applyAlignment="1">
      <alignment horizontal="center" vertical="top"/>
    </xf>
    <xf numFmtId="0" fontId="23" fillId="0" borderId="32" xfId="0" applyFont="1" applyBorder="1" applyAlignment="1">
      <alignment horizontal="center" vertical="top"/>
    </xf>
    <xf numFmtId="0" fontId="23" fillId="0" borderId="25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167" fontId="26" fillId="0" borderId="24" xfId="37" applyNumberFormat="1" applyFont="1" applyBorder="1" applyAlignment="1">
      <alignment horizontal="center" vertical="center"/>
    </xf>
    <xf numFmtId="167" fontId="26" fillId="0" borderId="25" xfId="37" applyNumberFormat="1" applyFont="1" applyBorder="1" applyAlignment="1">
      <alignment horizontal="center" vertical="center"/>
    </xf>
    <xf numFmtId="0" fontId="35" fillId="0" borderId="25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167" fontId="35" fillId="0" borderId="24" xfId="37" applyNumberFormat="1" applyFont="1" applyBorder="1" applyAlignment="1">
      <alignment horizontal="center" vertical="center"/>
    </xf>
    <xf numFmtId="167" fontId="35" fillId="0" borderId="25" xfId="37" applyNumberFormat="1" applyFont="1" applyBorder="1" applyAlignment="1">
      <alignment horizontal="center" vertical="center"/>
    </xf>
    <xf numFmtId="167" fontId="23" fillId="0" borderId="24" xfId="37" applyNumberFormat="1" applyFont="1" applyBorder="1" applyAlignment="1">
      <alignment horizontal="center" vertical="center"/>
    </xf>
    <xf numFmtId="167" fontId="23" fillId="0" borderId="25" xfId="37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top"/>
    </xf>
    <xf numFmtId="0" fontId="35" fillId="0" borderId="25" xfId="0" applyFont="1" applyBorder="1" applyAlignment="1">
      <alignment horizontal="center" vertical="top"/>
    </xf>
    <xf numFmtId="0" fontId="35" fillId="0" borderId="32" xfId="0" applyFont="1" applyBorder="1" applyAlignment="1">
      <alignment horizontal="center" vertical="top"/>
    </xf>
    <xf numFmtId="2" fontId="35" fillId="0" borderId="24" xfId="37" applyNumberFormat="1" applyFont="1" applyBorder="1" applyAlignment="1">
      <alignment horizontal="center" vertical="center"/>
    </xf>
    <xf numFmtId="2" fontId="35" fillId="0" borderId="25" xfId="37" applyNumberFormat="1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top"/>
    </xf>
    <xf numFmtId="0" fontId="23" fillId="0" borderId="32" xfId="0" applyFont="1" applyFill="1" applyBorder="1" applyAlignment="1">
      <alignment horizontal="center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top"/>
    </xf>
    <xf numFmtId="0" fontId="25" fillId="0" borderId="26" xfId="0" applyFont="1" applyBorder="1" applyAlignment="1">
      <alignment horizontal="left" vertical="top"/>
    </xf>
    <xf numFmtId="0" fontId="25" fillId="0" borderId="31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49" fontId="54" fillId="25" borderId="0" xfId="0" applyNumberFormat="1" applyFont="1" applyFill="1" applyBorder="1" applyAlignment="1">
      <alignment horizontal="left"/>
    </xf>
    <xf numFmtId="0" fontId="54" fillId="26" borderId="0" xfId="0" applyFont="1" applyFill="1" applyAlignment="1">
      <alignment horizontal="right"/>
    </xf>
    <xf numFmtId="49" fontId="54" fillId="26" borderId="0" xfId="0" applyNumberFormat="1" applyFont="1" applyFill="1" applyBorder="1" applyAlignment="1">
      <alignment horizontal="left"/>
    </xf>
    <xf numFmtId="172" fontId="25" fillId="0" borderId="10" xfId="0" applyNumberFormat="1" applyFont="1" applyBorder="1" applyAlignment="1">
      <alignment horizontal="center" vertical="top"/>
    </xf>
    <xf numFmtId="0" fontId="24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49" fontId="24" fillId="0" borderId="26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1" fillId="0" borderId="39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4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25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49" fontId="61" fillId="0" borderId="10" xfId="28" applyNumberFormat="1" applyFont="1" applyBorder="1" applyAlignment="1" applyProtection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1" fillId="24" borderId="11" xfId="0" applyNumberFormat="1" applyFont="1" applyFill="1" applyBorder="1" applyAlignment="1">
      <alignment horizontal="left" vertical="top" wrapText="1"/>
    </xf>
    <xf numFmtId="49" fontId="21" fillId="24" borderId="12" xfId="0" applyNumberFormat="1" applyFont="1" applyFill="1" applyBorder="1" applyAlignment="1">
      <alignment horizontal="left" vertical="top" wrapText="1"/>
    </xf>
    <xf numFmtId="49" fontId="21" fillId="24" borderId="33" xfId="0" applyNumberFormat="1" applyFont="1" applyFill="1" applyBorder="1" applyAlignment="1">
      <alignment horizontal="left" vertical="top" wrapText="1"/>
    </xf>
    <xf numFmtId="0" fontId="21" fillId="24" borderId="24" xfId="0" applyFont="1" applyFill="1" applyBorder="1" applyAlignment="1">
      <alignment horizontal="center" vertical="top"/>
    </xf>
    <xf numFmtId="0" fontId="21" fillId="24" borderId="25" xfId="0" applyFont="1" applyFill="1" applyBorder="1" applyAlignment="1">
      <alignment horizontal="center" vertical="top"/>
    </xf>
    <xf numFmtId="49" fontId="21" fillId="24" borderId="25" xfId="0" applyNumberFormat="1" applyFont="1" applyFill="1" applyBorder="1" applyAlignment="1">
      <alignment horizontal="center" vertical="top" wrapText="1"/>
    </xf>
    <xf numFmtId="49" fontId="21" fillId="24" borderId="32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45" fillId="0" borderId="26" xfId="0" applyFont="1" applyFill="1" applyBorder="1" applyAlignment="1">
      <alignment horizontal="right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33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26" xfId="0" applyFont="1" applyFill="1" applyBorder="1" applyAlignment="1">
      <alignment horizontal="right" vertical="center"/>
    </xf>
    <xf numFmtId="166" fontId="43" fillId="0" borderId="11" xfId="0" applyNumberFormat="1" applyFont="1" applyFill="1" applyBorder="1" applyAlignment="1">
      <alignment horizontal="center" vertical="center"/>
    </xf>
    <xf numFmtId="166" fontId="43" fillId="0" borderId="3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 vertical="top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4" fillId="0" borderId="26" xfId="0" applyFont="1" applyBorder="1" applyAlignment="1">
      <alignment horizontal="right"/>
    </xf>
    <xf numFmtId="0" fontId="21" fillId="0" borderId="3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top"/>
    </xf>
    <xf numFmtId="167" fontId="26" fillId="0" borderId="24" xfId="0" applyNumberFormat="1" applyFont="1" applyBorder="1" applyAlignment="1">
      <alignment horizontal="center" vertical="center"/>
    </xf>
    <xf numFmtId="167" fontId="21" fillId="0" borderId="24" xfId="0" applyNumberFormat="1" applyFont="1" applyBorder="1" applyAlignment="1">
      <alignment horizontal="center" vertical="center"/>
    </xf>
    <xf numFmtId="167" fontId="21" fillId="0" borderId="25" xfId="0" applyNumberFormat="1" applyFont="1" applyBorder="1" applyAlignment="1">
      <alignment horizontal="center" vertical="center"/>
    </xf>
    <xf numFmtId="167" fontId="21" fillId="0" borderId="3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167" fontId="21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167" fontId="26" fillId="0" borderId="25" xfId="0" applyNumberFormat="1" applyFont="1" applyBorder="1" applyAlignment="1">
      <alignment horizontal="center" vertical="center"/>
    </xf>
    <xf numFmtId="167" fontId="26" fillId="0" borderId="32" xfId="0" applyNumberFormat="1" applyFont="1" applyBorder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0" fontId="23" fillId="0" borderId="0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center" wrapText="1"/>
    </xf>
    <xf numFmtId="0" fontId="24" fillId="0" borderId="0" xfId="0" applyNumberFormat="1" applyFont="1" applyBorder="1" applyAlignment="1">
      <alignment horizontal="center" wrapText="1"/>
    </xf>
    <xf numFmtId="0" fontId="22" fillId="0" borderId="10" xfId="0" applyNumberFormat="1" applyFont="1" applyBorder="1" applyAlignment="1">
      <alignment horizontal="center" vertical="top" wrapText="1"/>
    </xf>
    <xf numFmtId="165" fontId="56" fillId="0" borderId="17" xfId="39" applyNumberFormat="1" applyFont="1" applyFill="1" applyBorder="1" applyAlignment="1">
      <alignment horizontal="center" vertical="center"/>
    </xf>
    <xf numFmtId="165" fontId="35" fillId="0" borderId="36" xfId="39" applyNumberFormat="1" applyFont="1" applyFill="1" applyBorder="1" applyAlignment="1">
      <alignment horizontal="left" vertical="center" wrapText="1"/>
    </xf>
    <xf numFmtId="165" fontId="23" fillId="0" borderId="13" xfId="39" applyNumberFormat="1" applyFont="1" applyFill="1" applyBorder="1" applyAlignment="1">
      <alignment horizontal="right" vertical="center" wrapText="1"/>
    </xf>
    <xf numFmtId="165" fontId="23" fillId="0" borderId="20" xfId="39" applyNumberFormat="1" applyFont="1" applyFill="1" applyBorder="1" applyAlignment="1">
      <alignment horizontal="right" vertical="center" wrapText="1"/>
    </xf>
    <xf numFmtId="165" fontId="35" fillId="0" borderId="13" xfId="39" applyNumberFormat="1" applyFont="1" applyFill="1" applyBorder="1" applyAlignment="1">
      <alignment horizontal="left" vertical="center" wrapText="1"/>
    </xf>
    <xf numFmtId="165" fontId="35" fillId="0" borderId="35" xfId="39" applyNumberFormat="1" applyFont="1" applyFill="1" applyBorder="1" applyAlignment="1">
      <alignment horizontal="left" vertical="center" wrapText="1"/>
    </xf>
    <xf numFmtId="165" fontId="37" fillId="0" borderId="13" xfId="39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vertical="top" indent="3"/>
    </xf>
    <xf numFmtId="0" fontId="25" fillId="0" borderId="0" xfId="0" applyFont="1" applyBorder="1" applyAlignment="1">
      <alignment horizontal="left" vertical="top" indent="3"/>
    </xf>
    <xf numFmtId="0" fontId="24" fillId="0" borderId="23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35" xfId="0" applyFont="1" applyBorder="1" applyAlignment="1">
      <alignment horizontal="center" vertical="center" wrapText="1"/>
    </xf>
    <xf numFmtId="0" fontId="23" fillId="0" borderId="13" xfId="39" applyFont="1" applyBorder="1" applyAlignment="1">
      <alignment horizontal="center" vertical="center" wrapText="1"/>
    </xf>
    <xf numFmtId="49" fontId="23" fillId="0" borderId="13" xfId="39" applyNumberFormat="1" applyFont="1" applyFill="1" applyBorder="1" applyAlignment="1">
      <alignment horizontal="center" vertical="center" wrapText="1"/>
    </xf>
    <xf numFmtId="49" fontId="23" fillId="0" borderId="19" xfId="39" applyNumberFormat="1" applyFont="1" applyFill="1" applyBorder="1" applyAlignment="1">
      <alignment horizontal="center" vertical="center" wrapText="1"/>
    </xf>
    <xf numFmtId="49" fontId="23" fillId="0" borderId="42" xfId="39" applyNumberFormat="1" applyFont="1" applyFill="1" applyBorder="1" applyAlignment="1">
      <alignment horizontal="center" vertical="center" wrapText="1"/>
    </xf>
    <xf numFmtId="49" fontId="23" fillId="0" borderId="43" xfId="39" applyNumberFormat="1" applyFont="1" applyFill="1" applyBorder="1" applyAlignment="1">
      <alignment horizontal="center" vertical="center" wrapText="1"/>
    </xf>
    <xf numFmtId="49" fontId="23" fillId="0" borderId="44" xfId="39" applyNumberFormat="1" applyFont="1" applyFill="1" applyBorder="1" applyAlignment="1">
      <alignment horizontal="center" vertical="center" wrapText="1"/>
    </xf>
    <xf numFmtId="49" fontId="23" fillId="0" borderId="45" xfId="39" applyNumberFormat="1" applyFont="1" applyFill="1" applyBorder="1" applyAlignment="1">
      <alignment horizontal="center" vertical="center" wrapText="1"/>
    </xf>
    <xf numFmtId="49" fontId="23" fillId="0" borderId="46" xfId="39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35" fillId="0" borderId="13" xfId="0" applyNumberFormat="1" applyFont="1" applyFill="1" applyBorder="1" applyAlignment="1">
      <alignment horizontal="left" vertical="center" wrapText="1"/>
    </xf>
    <xf numFmtId="165" fontId="35" fillId="0" borderId="19" xfId="0" applyNumberFormat="1" applyFont="1" applyFill="1" applyBorder="1" applyAlignment="1">
      <alignment horizontal="left" vertical="center" wrapText="1"/>
    </xf>
    <xf numFmtId="165" fontId="35" fillId="0" borderId="52" xfId="0" applyNumberFormat="1" applyFont="1" applyFill="1" applyBorder="1" applyAlignment="1">
      <alignment horizontal="left" vertical="center" wrapText="1"/>
    </xf>
    <xf numFmtId="165" fontId="35" fillId="0" borderId="37" xfId="0" applyNumberFormat="1" applyFont="1" applyFill="1" applyBorder="1" applyAlignment="1">
      <alignment horizontal="left" vertical="center" wrapText="1"/>
    </xf>
    <xf numFmtId="165" fontId="23" fillId="0" borderId="43" xfId="0" applyNumberFormat="1" applyFont="1" applyFill="1" applyBorder="1" applyAlignment="1">
      <alignment horizontal="right" vertical="center" wrapText="1"/>
    </xf>
    <xf numFmtId="165" fontId="23" fillId="0" borderId="17" xfId="0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165" fontId="35" fillId="0" borderId="35" xfId="0" applyNumberFormat="1" applyFont="1" applyFill="1" applyBorder="1" applyAlignment="1">
      <alignment horizontal="left" vertical="center" wrapText="1"/>
    </xf>
    <xf numFmtId="165" fontId="23" fillId="0" borderId="13" xfId="0" applyNumberFormat="1" applyFont="1" applyFill="1" applyBorder="1" applyAlignment="1">
      <alignment horizontal="left" vertical="center" wrapText="1"/>
    </xf>
    <xf numFmtId="165" fontId="23" fillId="0" borderId="19" xfId="0" applyNumberFormat="1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>
      <alignment horizontal="left" vertical="center" wrapText="1"/>
    </xf>
    <xf numFmtId="165" fontId="23" fillId="0" borderId="23" xfId="0" applyNumberFormat="1" applyFont="1" applyFill="1" applyBorder="1" applyAlignment="1">
      <alignment horizontal="left" vertical="center" wrapText="1"/>
    </xf>
    <xf numFmtId="165" fontId="23" fillId="0" borderId="38" xfId="0" applyNumberFormat="1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textRotation="90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textRotation="90" wrapText="1"/>
    </xf>
    <xf numFmtId="49" fontId="23" fillId="0" borderId="19" xfId="0" applyNumberFormat="1" applyFont="1" applyFill="1" applyBorder="1" applyAlignment="1">
      <alignment horizontal="center" vertical="center" textRotation="90" wrapText="1"/>
    </xf>
    <xf numFmtId="49" fontId="23" fillId="0" borderId="55" xfId="0" applyNumberFormat="1" applyFont="1" applyFill="1" applyBorder="1" applyAlignment="1">
      <alignment horizontal="center" vertical="center" textRotation="90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49" fontId="7" fillId="0" borderId="11" xfId="28" applyNumberFormat="1" applyBorder="1" applyAlignment="1" applyProtection="1">
      <alignment horizontal="center" vertical="center" wrapText="1"/>
    </xf>
    <xf numFmtId="49" fontId="27" fillId="0" borderId="12" xfId="28" applyNumberFormat="1" applyFont="1" applyBorder="1" applyAlignment="1" applyProtection="1">
      <alignment horizontal="center" vertical="center" wrapText="1"/>
    </xf>
    <xf numFmtId="49" fontId="27" fillId="0" borderId="33" xfId="28" applyNumberFormat="1" applyFont="1" applyBorder="1" applyAlignment="1" applyProtection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60" fillId="0" borderId="0" xfId="50" applyNumberFormat="1" applyFont="1" applyAlignment="1">
      <alignment horizontal="left"/>
    </xf>
    <xf numFmtId="0" fontId="81" fillId="0" borderId="0" xfId="38" applyNumberFormat="1" applyFont="1" applyBorder="1" applyAlignment="1">
      <alignment horizontal="center"/>
    </xf>
    <xf numFmtId="0" fontId="81" fillId="0" borderId="23" xfId="38" applyNumberFormat="1" applyFont="1" applyBorder="1" applyAlignment="1">
      <alignment horizontal="center"/>
    </xf>
    <xf numFmtId="0" fontId="82" fillId="0" borderId="0" xfId="38" applyNumberFormat="1" applyFont="1" applyFill="1" applyBorder="1" applyAlignment="1">
      <alignment horizontal="center" vertical="top"/>
    </xf>
    <xf numFmtId="0" fontId="81" fillId="0" borderId="23" xfId="38" applyNumberFormat="1" applyFont="1" applyBorder="1" applyAlignment="1">
      <alignment horizontal="right" vertical="center"/>
    </xf>
    <xf numFmtId="0" fontId="34" fillId="0" borderId="13" xfId="38" applyNumberFormat="1" applyFont="1" applyBorder="1" applyAlignment="1">
      <alignment horizontal="center" vertical="center"/>
    </xf>
    <xf numFmtId="0" fontId="34" fillId="0" borderId="13" xfId="38" applyNumberFormat="1" applyFont="1" applyBorder="1" applyAlignment="1">
      <alignment horizontal="center" vertical="center" wrapText="1"/>
    </xf>
    <xf numFmtId="0" fontId="34" fillId="0" borderId="13" xfId="38" applyNumberFormat="1" applyFont="1" applyBorder="1" applyAlignment="1">
      <alignment horizontal="center" vertical="top"/>
    </xf>
    <xf numFmtId="0" fontId="34" fillId="0" borderId="13" xfId="38" applyNumberFormat="1" applyFont="1" applyBorder="1" applyAlignment="1">
      <alignment horizontal="center" vertical="center" textRotation="90" wrapText="1"/>
    </xf>
    <xf numFmtId="0" fontId="34" fillId="0" borderId="13" xfId="38" applyNumberFormat="1" applyFont="1" applyBorder="1" applyAlignment="1">
      <alignment horizontal="center" vertical="top" wrapText="1"/>
    </xf>
    <xf numFmtId="0" fontId="25" fillId="0" borderId="10" xfId="0" applyFont="1" applyFill="1" applyBorder="1"/>
    <xf numFmtId="0" fontId="25" fillId="0" borderId="10" xfId="0" applyFont="1" applyFill="1" applyBorder="1" applyAlignment="1">
      <alignment horizontal="center"/>
    </xf>
    <xf numFmtId="166" fontId="25" fillId="0" borderId="0" xfId="0" applyNumberFormat="1" applyFont="1" applyFill="1" applyAlignment="1">
      <alignment horizontal="center"/>
    </xf>
    <xf numFmtId="166" fontId="84" fillId="28" borderId="0" xfId="0" applyNumberFormat="1" applyFont="1" applyFill="1" applyAlignment="1">
      <alignment horizontal="center"/>
    </xf>
    <xf numFmtId="0" fontId="84" fillId="0" borderId="10" xfId="0" applyFont="1" applyFill="1" applyBorder="1" applyAlignment="1">
      <alignment horizontal="center" vertical="center" wrapText="1"/>
    </xf>
    <xf numFmtId="0" fontId="84" fillId="0" borderId="0" xfId="0" applyFont="1" applyFill="1"/>
    <xf numFmtId="166" fontId="84" fillId="0" borderId="0" xfId="0" applyNumberFormat="1" applyFont="1" applyFill="1" applyAlignment="1">
      <alignment horizontal="center"/>
    </xf>
    <xf numFmtId="0" fontId="34" fillId="0" borderId="50" xfId="0" applyFont="1" applyFill="1" applyBorder="1" applyAlignment="1">
      <alignment horizontal="center" vertical="center" wrapText="1"/>
    </xf>
    <xf numFmtId="2" fontId="34" fillId="0" borderId="10" xfId="50" applyNumberFormat="1" applyFont="1" applyBorder="1" applyAlignment="1">
      <alignment horizontal="center" vertical="center"/>
    </xf>
    <xf numFmtId="0" fontId="85" fillId="29" borderId="10" xfId="50" applyNumberFormat="1" applyFont="1" applyFill="1" applyBorder="1" applyAlignment="1">
      <alignment horizontal="left" vertical="top"/>
    </xf>
    <xf numFmtId="167" fontId="85" fillId="29" borderId="10" xfId="50" applyNumberFormat="1" applyFont="1" applyFill="1" applyBorder="1" applyAlignment="1">
      <alignment horizontal="center" vertical="center"/>
    </xf>
    <xf numFmtId="177" fontId="85" fillId="29" borderId="10" xfId="5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17" fontId="34" fillId="0" borderId="0" xfId="38" applyNumberFormat="1" applyFont="1" applyBorder="1" applyAlignment="1">
      <alignment horizontal="center" vertical="center"/>
    </xf>
    <xf numFmtId="0" fontId="34" fillId="27" borderId="0" xfId="49" applyNumberFormat="1" applyFont="1" applyFill="1" applyBorder="1" applyAlignment="1">
      <alignment horizontal="center" vertical="center"/>
    </xf>
    <xf numFmtId="172" fontId="25" fillId="0" borderId="24" xfId="0" applyNumberFormat="1" applyFont="1" applyBorder="1" applyAlignment="1">
      <alignment horizontal="center" vertical="top"/>
    </xf>
    <xf numFmtId="172" fontId="25" fillId="0" borderId="25" xfId="0" applyNumberFormat="1" applyFont="1" applyBorder="1" applyAlignment="1">
      <alignment horizontal="center" vertical="top"/>
    </xf>
    <xf numFmtId="172" fontId="25" fillId="0" borderId="32" xfId="0" applyNumberFormat="1" applyFont="1" applyBorder="1" applyAlignment="1">
      <alignment horizontal="center" vertical="top"/>
    </xf>
    <xf numFmtId="167" fontId="20" fillId="0" borderId="28" xfId="0" applyNumberFormat="1" applyFont="1" applyBorder="1" applyAlignment="1">
      <alignment horizontal="center"/>
    </xf>
    <xf numFmtId="0" fontId="86" fillId="30" borderId="26" xfId="0" applyFont="1" applyFill="1" applyBorder="1" applyAlignment="1">
      <alignment horizontal="center"/>
    </xf>
    <xf numFmtId="0" fontId="63" fillId="0" borderId="57" xfId="28" applyFont="1" applyBorder="1" applyAlignment="1" applyProtection="1">
      <alignment horizontal="center" vertical="center"/>
    </xf>
    <xf numFmtId="0" fontId="87" fillId="0" borderId="0" xfId="0" applyFont="1" applyAlignment="1">
      <alignment horizontal="center"/>
    </xf>
  </cellXfs>
  <cellStyles count="5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Обычный 4" xfId="39"/>
    <cellStyle name="Обычный_Прил.10_2019-закуп товаров" xfId="47"/>
    <cellStyle name="Обычный_Прил.10_2022-закуп товаров" xfId="49"/>
    <cellStyle name="Обычный_Прил.10_2023-закуп товаров" xfId="50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" xfId="48" builtinId="3"/>
    <cellStyle name="Финансовый 2" xfId="45"/>
    <cellStyle name="Хороший" xfId="4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stankomash.konar.ru/raskrytie-informacii/" TargetMode="External"/><Relationship Id="rId1" Type="http://schemas.openxmlformats.org/officeDocument/2006/relationships/hyperlink" Target="https://stankomash.konar.ru/raskrytie-informacii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stankomash.konar.ru/raskrytie-informacii/" TargetMode="External"/><Relationship Id="rId3" Type="http://schemas.openxmlformats.org/officeDocument/2006/relationships/hyperlink" Target="https://stankomash.konar.ru/raskrytie-informacii/" TargetMode="External"/><Relationship Id="rId7" Type="http://schemas.openxmlformats.org/officeDocument/2006/relationships/hyperlink" Target="https://stankomash.konar.ru/raskrytie-informacii/" TargetMode="External"/><Relationship Id="rId2" Type="http://schemas.openxmlformats.org/officeDocument/2006/relationships/hyperlink" Target="https://stankomash.konar.ru/raskrytie-informacii/" TargetMode="External"/><Relationship Id="rId1" Type="http://schemas.openxmlformats.org/officeDocument/2006/relationships/hyperlink" Target="https://stankomash.konar.ru/raskrytie-informacii/" TargetMode="External"/><Relationship Id="rId6" Type="http://schemas.openxmlformats.org/officeDocument/2006/relationships/hyperlink" Target="https://stankomash.konar.ru/raskrytie-informacii/" TargetMode="External"/><Relationship Id="rId5" Type="http://schemas.openxmlformats.org/officeDocument/2006/relationships/hyperlink" Target="https://stankomash.konar.ru/raskrytie-informacii/" TargetMode="External"/><Relationship Id="rId4" Type="http://schemas.openxmlformats.org/officeDocument/2006/relationships/hyperlink" Target="https://stankomash.konar.ru/raskrytie-informacii/" TargetMode="External"/><Relationship Id="rId9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komash.konar.ru/raskrytie-informacii/" TargetMode="External"/><Relationship Id="rId2" Type="http://schemas.openxmlformats.org/officeDocument/2006/relationships/hyperlink" Target="https://stankomash.konar.ru/raskrytie-informacii/" TargetMode="External"/><Relationship Id="rId1" Type="http://schemas.openxmlformats.org/officeDocument/2006/relationships/hyperlink" Target="https://stankomash.konar.ru/raskrytie-informacii/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9"/>
  <sheetViews>
    <sheetView tabSelected="1" view="pageBreakPreview" zoomScale="82" zoomScaleNormal="90" zoomScaleSheetLayoutView="82" workbookViewId="0">
      <selection activeCell="A8" sqref="A8"/>
    </sheetView>
  </sheetViews>
  <sheetFormatPr defaultRowHeight="15.75" customHeight="1" x14ac:dyDescent="0.25"/>
  <cols>
    <col min="1" max="1" width="94.7109375" style="5" customWidth="1"/>
    <col min="2" max="2" width="11.42578125" style="288" customWidth="1"/>
    <col min="3" max="3" width="2.140625" style="5" customWidth="1"/>
    <col min="4" max="16384" width="9.140625" style="5"/>
  </cols>
  <sheetData>
    <row r="1" spans="1:2" ht="21.75" customHeight="1" x14ac:dyDescent="0.3">
      <c r="A1" s="106" t="s">
        <v>16</v>
      </c>
    </row>
    <row r="2" spans="1:2" ht="6" customHeight="1" x14ac:dyDescent="0.25"/>
    <row r="3" spans="1:2" ht="15.75" customHeight="1" x14ac:dyDescent="0.3">
      <c r="A3" s="107" t="s">
        <v>663</v>
      </c>
      <c r="B3" s="289" t="s">
        <v>483</v>
      </c>
    </row>
    <row r="4" spans="1:2" ht="18" customHeight="1" thickBot="1" x14ac:dyDescent="0.3">
      <c r="A4" s="706" t="s">
        <v>662</v>
      </c>
    </row>
    <row r="5" spans="1:2" ht="37.5" customHeight="1" thickBot="1" x14ac:dyDescent="0.3">
      <c r="A5" s="105" t="s">
        <v>322</v>
      </c>
      <c r="B5" s="290" t="s">
        <v>374</v>
      </c>
    </row>
    <row r="6" spans="1:2" ht="50.25" customHeight="1" thickBot="1" x14ac:dyDescent="0.3">
      <c r="A6" s="105" t="s">
        <v>661</v>
      </c>
      <c r="B6" s="705" t="s">
        <v>381</v>
      </c>
    </row>
    <row r="7" spans="1:2" ht="49.5" customHeight="1" thickBot="1" x14ac:dyDescent="0.3">
      <c r="A7" s="105" t="s">
        <v>660</v>
      </c>
      <c r="B7" s="290" t="s">
        <v>374</v>
      </c>
    </row>
    <row r="8" spans="1:2" ht="52.5" customHeight="1" thickBot="1" x14ac:dyDescent="0.3">
      <c r="A8" s="105" t="s">
        <v>659</v>
      </c>
      <c r="B8" s="290" t="s">
        <v>374</v>
      </c>
    </row>
    <row r="9" spans="1:2" ht="48" customHeight="1" thickBot="1" x14ac:dyDescent="0.3">
      <c r="A9" s="105" t="s">
        <v>371</v>
      </c>
      <c r="B9" s="290" t="s">
        <v>374</v>
      </c>
    </row>
    <row r="10" spans="1:2" ht="48" customHeight="1" thickBot="1" x14ac:dyDescent="0.3">
      <c r="A10" s="223" t="s">
        <v>658</v>
      </c>
      <c r="B10" s="290" t="s">
        <v>374</v>
      </c>
    </row>
    <row r="11" spans="1:2" ht="50.25" customHeight="1" thickBot="1" x14ac:dyDescent="0.3">
      <c r="A11" s="105" t="s">
        <v>657</v>
      </c>
      <c r="B11" s="290" t="s">
        <v>374</v>
      </c>
    </row>
    <row r="12" spans="1:2" ht="54" customHeight="1" thickBot="1" x14ac:dyDescent="0.3">
      <c r="A12" s="105" t="s">
        <v>656</v>
      </c>
      <c r="B12" s="290" t="s">
        <v>374</v>
      </c>
    </row>
    <row r="13" spans="1:2" ht="50.25" customHeight="1" thickBot="1" x14ac:dyDescent="0.3">
      <c r="A13" s="105" t="s">
        <v>655</v>
      </c>
      <c r="B13" s="290" t="s">
        <v>374</v>
      </c>
    </row>
    <row r="14" spans="1:2" ht="36" customHeight="1" thickBot="1" x14ac:dyDescent="0.3">
      <c r="A14" s="105" t="s">
        <v>342</v>
      </c>
      <c r="B14" s="290" t="s">
        <v>374</v>
      </c>
    </row>
    <row r="15" spans="1:2" ht="47.25" customHeight="1" thickBot="1" x14ac:dyDescent="0.3">
      <c r="A15" s="105" t="s">
        <v>341</v>
      </c>
      <c r="B15" s="290" t="s">
        <v>374</v>
      </c>
    </row>
    <row r="16" spans="1:2" ht="39" customHeight="1" thickBot="1" x14ac:dyDescent="0.3">
      <c r="A16" s="105" t="s">
        <v>343</v>
      </c>
      <c r="B16" s="290" t="s">
        <v>374</v>
      </c>
    </row>
    <row r="17" spans="1:10" ht="36" customHeight="1" thickBot="1" x14ac:dyDescent="0.3">
      <c r="A17" s="105" t="s">
        <v>323</v>
      </c>
      <c r="B17" s="290" t="s">
        <v>374</v>
      </c>
    </row>
    <row r="18" spans="1:10" ht="40.5" customHeight="1" thickBot="1" x14ac:dyDescent="0.3">
      <c r="A18" s="105" t="s">
        <v>355</v>
      </c>
      <c r="B18" s="290" t="s">
        <v>374</v>
      </c>
    </row>
    <row r="19" spans="1:10" ht="36.75" customHeight="1" thickBot="1" x14ac:dyDescent="0.3">
      <c r="A19" s="105" t="s">
        <v>468</v>
      </c>
      <c r="B19" s="290" t="s">
        <v>374</v>
      </c>
    </row>
    <row r="20" spans="1:10" ht="35.25" customHeight="1" thickBot="1" x14ac:dyDescent="0.3">
      <c r="A20" s="105" t="s">
        <v>530</v>
      </c>
      <c r="B20" s="290" t="s">
        <v>374</v>
      </c>
    </row>
    <row r="21" spans="1:10" ht="36" customHeight="1" thickBot="1" x14ac:dyDescent="0.3">
      <c r="A21" s="105" t="s">
        <v>531</v>
      </c>
      <c r="B21" s="290" t="s">
        <v>374</v>
      </c>
    </row>
    <row r="22" spans="1:10" ht="15.75" customHeight="1" x14ac:dyDescent="0.25">
      <c r="A22" s="17"/>
      <c r="B22" s="291"/>
    </row>
    <row r="23" spans="1:10" ht="15.75" customHeight="1" x14ac:dyDescent="0.25">
      <c r="A23" s="17"/>
      <c r="B23" s="291"/>
    </row>
    <row r="24" spans="1:10" ht="15.75" customHeight="1" x14ac:dyDescent="0.25">
      <c r="A24" s="17"/>
      <c r="B24" s="291"/>
    </row>
    <row r="25" spans="1:10" ht="15.75" customHeight="1" x14ac:dyDescent="0.25">
      <c r="A25" s="17"/>
      <c r="B25" s="291"/>
    </row>
    <row r="26" spans="1:10" ht="15.75" customHeight="1" x14ac:dyDescent="0.25">
      <c r="A26" s="17"/>
      <c r="B26" s="291"/>
    </row>
    <row r="28" spans="1:10" ht="15.75" customHeight="1" x14ac:dyDescent="0.25">
      <c r="A28" s="283"/>
      <c r="B28" s="292"/>
      <c r="C28" s="283"/>
      <c r="D28" s="283"/>
      <c r="E28" s="283"/>
      <c r="F28" s="283"/>
      <c r="G28" s="283"/>
      <c r="H28" s="283"/>
      <c r="I28" s="283"/>
      <c r="J28" s="283"/>
    </row>
    <row r="29" spans="1:10" ht="15.75" customHeight="1" x14ac:dyDescent="0.25">
      <c r="A29" s="452"/>
      <c r="B29" s="452"/>
      <c r="C29" s="452"/>
      <c r="D29" s="452"/>
      <c r="E29" s="452"/>
      <c r="F29" s="452"/>
      <c r="G29" s="452"/>
      <c r="H29" s="452"/>
      <c r="I29" s="452"/>
      <c r="J29" s="452"/>
    </row>
  </sheetData>
  <mergeCells count="1">
    <mergeCell ref="A29:J29"/>
  </mergeCells>
  <hyperlinks>
    <hyperlink ref="B21" location="'Прил.10_2023-закуп товаров'!A1" display="открыть&gt;&gt;"/>
    <hyperlink ref="B17" location="'Прил.7_форма-2-условия'!A1" display="открыть&gt;&gt;"/>
    <hyperlink ref="B16" location="'Прил.6_форма-3-заявки'!Область_печати" display="открыть&gt;&gt;"/>
    <hyperlink ref="B15" location="'Прил.6_форма-2-запросы'!Область_печати" display="открыть&gt;&gt;"/>
    <hyperlink ref="B14" location="'Прил.5_форма-2-реализ.заявок'!Область_печати" display="открыть&gt;&gt;"/>
    <hyperlink ref="B5" location="'Прил.1_ф3-тарифы'!R1C1" display="открыть&gt;&gt;"/>
    <hyperlink ref="B12" location="'Прил.4_форма-7-ПЛАНдоступ'!Область_печати" display="открыть&gt;&gt;"/>
    <hyperlink ref="B13" location="'Прил.4_форма 7-ФАКТдоступ'!Область_печати" display="открыть&gt;&gt;"/>
    <hyperlink ref="B7" location="'Прил.2_форма-7-ПЛАН-2023объемы'!Область_печати" display="открыть&gt;&gt;"/>
    <hyperlink ref="B11" location="'Прил.4_форма-6-ФАКТналич.возм'!Область_печати" display="открыть&gt;&gt;"/>
    <hyperlink ref="B10" location="'Прил.4_форма-6-ПЛАНналич.возм'!Область_печати" display="открыть&gt;&gt;"/>
    <hyperlink ref="B18" location="'Прил.8_форма-2-порядок вып мерй'!A1" display="открыть&gt;&gt;"/>
    <hyperlink ref="B9" location="'Прил.3_форма-3-ПНК'!Область_печати" display="открыть&gt;&gt;"/>
    <hyperlink ref="B8" location="'Прил.2_форма-7-ФАКТ-2023_объемы'!Область_печати" display="открыть&gt;&gt;"/>
    <hyperlink ref="B6" location="'Прил.2_форма-6-ПЛАН-2023'!Область_печати" display="открыть &gt;&gt;"/>
    <hyperlink ref="B20" location="'Прил.9_2023_форма-2 инвест.пр.'!Область_печати" display="открыть&gt;&gt;"/>
    <hyperlink ref="B19" location="'Прил.8_форма-3-инф-я об усл. ТП'!A1" display="открыть&gt;&gt;"/>
  </hyperlinks>
  <pageMargins left="0.51181102362204722" right="0.11811023622047245" top="0.74803149606299213" bottom="0.35433070866141736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view="pageBreakPreview" topLeftCell="A134" zoomScale="62" zoomScaleNormal="100" zoomScaleSheetLayoutView="62" workbookViewId="0">
      <selection activeCell="AC167" sqref="AC167"/>
    </sheetView>
  </sheetViews>
  <sheetFormatPr defaultColWidth="5.7109375" defaultRowHeight="15" x14ac:dyDescent="0.25"/>
  <cols>
    <col min="1" max="1" width="14.7109375" style="1" customWidth="1"/>
    <col min="2" max="2" width="9.5703125" style="1" customWidth="1"/>
    <col min="3" max="3" width="11.85546875" style="1" customWidth="1"/>
    <col min="4" max="4" width="5.28515625" style="1" customWidth="1"/>
    <col min="5" max="5" width="8.140625" style="1" customWidth="1"/>
    <col min="6" max="6" width="6.85546875" style="1" customWidth="1"/>
    <col min="7" max="7" width="7" style="1" customWidth="1"/>
    <col min="8" max="8" width="12.85546875" style="1" customWidth="1"/>
    <col min="9" max="9" width="6.5703125" style="1" customWidth="1"/>
    <col min="10" max="10" width="3.5703125" style="1" customWidth="1"/>
    <col min="11" max="11" width="8.42578125" style="1" customWidth="1"/>
    <col min="12" max="12" width="1.7109375" style="1" customWidth="1"/>
    <col min="13" max="16384" width="5.7109375" style="1"/>
  </cols>
  <sheetData>
    <row r="1" spans="1:11" ht="5.25" customHeight="1" x14ac:dyDescent="0.25"/>
    <row r="2" spans="1:11" ht="11.25" customHeight="1" x14ac:dyDescent="0.25">
      <c r="C2" s="5"/>
      <c r="D2" s="5"/>
      <c r="E2" s="5"/>
      <c r="F2" s="5"/>
      <c r="G2" s="5"/>
      <c r="H2" s="5"/>
      <c r="I2" s="5"/>
      <c r="J2" s="5"/>
      <c r="K2" s="58" t="s">
        <v>141</v>
      </c>
    </row>
    <row r="3" spans="1:11" s="3" customFormat="1" ht="11.25" customHeight="1" x14ac:dyDescent="0.2">
      <c r="C3" s="2"/>
      <c r="D3" s="2"/>
      <c r="E3" s="2"/>
      <c r="F3" s="2"/>
      <c r="G3" s="2"/>
      <c r="H3" s="2"/>
      <c r="I3" s="2"/>
      <c r="J3" s="2"/>
      <c r="K3" s="59" t="s">
        <v>110</v>
      </c>
    </row>
    <row r="4" spans="1:11" s="3" customFormat="1" ht="11.25" customHeight="1" x14ac:dyDescent="0.2">
      <c r="C4" s="2"/>
      <c r="D4" s="2"/>
      <c r="E4" s="2"/>
      <c r="F4" s="2"/>
      <c r="G4" s="2"/>
      <c r="H4" s="2"/>
      <c r="I4" s="2"/>
      <c r="J4" s="2"/>
      <c r="K4" s="27" t="s">
        <v>140</v>
      </c>
    </row>
    <row r="5" spans="1:11" s="3" customFormat="1" ht="11.25" customHeight="1" x14ac:dyDescent="0.2">
      <c r="C5" s="2"/>
      <c r="D5" s="2"/>
      <c r="E5" s="2"/>
      <c r="F5" s="2"/>
      <c r="G5" s="2"/>
      <c r="H5" s="2"/>
      <c r="I5" s="2"/>
      <c r="J5" s="2"/>
      <c r="K5" s="27"/>
    </row>
    <row r="6" spans="1:11" s="4" customFormat="1" ht="46.5" customHeight="1" x14ac:dyDescent="0.25">
      <c r="A6" s="552" t="s">
        <v>139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</row>
    <row r="7" spans="1:11" s="177" customFormat="1" ht="18.75" x14ac:dyDescent="0.3">
      <c r="A7" s="593" t="s">
        <v>120</v>
      </c>
      <c r="B7" s="593"/>
      <c r="C7" s="593"/>
      <c r="D7" s="593"/>
      <c r="E7" s="593"/>
      <c r="F7" s="593"/>
      <c r="G7" s="593"/>
      <c r="H7" s="593"/>
      <c r="I7" s="56" t="s">
        <v>138</v>
      </c>
      <c r="J7" s="57">
        <v>23</v>
      </c>
      <c r="K7" s="206" t="s">
        <v>137</v>
      </c>
    </row>
    <row r="8" spans="1:11" s="8" customFormat="1" ht="11.25" customHeight="1" x14ac:dyDescent="0.2">
      <c r="A8" s="7"/>
      <c r="B8" s="566" t="s">
        <v>13</v>
      </c>
      <c r="C8" s="566"/>
      <c r="D8" s="566"/>
      <c r="E8" s="566"/>
      <c r="F8" s="566"/>
      <c r="G8" s="566"/>
      <c r="H8" s="566"/>
    </row>
    <row r="9" spans="1:11" s="8" customFormat="1" ht="17.25" customHeight="1" x14ac:dyDescent="0.2">
      <c r="A9" s="7"/>
      <c r="B9" s="207"/>
      <c r="C9" s="207"/>
      <c r="D9" s="207"/>
      <c r="E9" s="81" t="s">
        <v>187</v>
      </c>
      <c r="F9" s="207"/>
      <c r="G9" s="207"/>
      <c r="H9" s="207"/>
    </row>
    <row r="10" spans="1:11" s="9" customFormat="1" ht="12.75" customHeight="1" x14ac:dyDescent="0.2">
      <c r="A10" s="7"/>
      <c r="B10" s="207"/>
      <c r="C10" s="207"/>
      <c r="D10" s="207"/>
      <c r="E10" s="81"/>
      <c r="F10" s="207"/>
      <c r="G10" s="207"/>
      <c r="H10" s="207"/>
      <c r="I10" s="8"/>
      <c r="J10" s="8"/>
      <c r="K10" s="8"/>
    </row>
    <row r="11" spans="1:11" ht="15.75" x14ac:dyDescent="0.25">
      <c r="A11" s="576" t="s">
        <v>499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</row>
    <row r="12" spans="1:11" s="10" customFormat="1" ht="31.5" customHeight="1" x14ac:dyDescent="0.2">
      <c r="A12" s="594" t="s">
        <v>136</v>
      </c>
      <c r="B12" s="595"/>
      <c r="C12" s="596"/>
      <c r="D12" s="594" t="s">
        <v>190</v>
      </c>
      <c r="E12" s="595"/>
      <c r="F12" s="595"/>
      <c r="G12" s="596"/>
      <c r="H12" s="594" t="s">
        <v>135</v>
      </c>
      <c r="I12" s="595"/>
      <c r="J12" s="595"/>
      <c r="K12" s="596"/>
    </row>
    <row r="13" spans="1:11" s="54" customFormat="1" ht="15.75" customHeight="1" x14ac:dyDescent="0.2">
      <c r="A13" s="586">
        <v>1</v>
      </c>
      <c r="B13" s="587"/>
      <c r="C13" s="588"/>
      <c r="D13" s="586">
        <v>2</v>
      </c>
      <c r="E13" s="587"/>
      <c r="F13" s="587"/>
      <c r="G13" s="588"/>
      <c r="H13" s="586">
        <v>3</v>
      </c>
      <c r="I13" s="587"/>
      <c r="J13" s="587"/>
      <c r="K13" s="588"/>
    </row>
    <row r="14" spans="1:11" s="9" customFormat="1" ht="15.75" customHeight="1" x14ac:dyDescent="0.2">
      <c r="A14" s="166" t="s">
        <v>390</v>
      </c>
      <c r="B14" s="53"/>
      <c r="C14" s="53"/>
      <c r="D14" s="573">
        <f>SUM(D15:G22)</f>
        <v>0</v>
      </c>
      <c r="E14" s="574"/>
      <c r="F14" s="574"/>
      <c r="G14" s="575"/>
      <c r="H14" s="573">
        <f>SUM(H15:K22)</f>
        <v>0</v>
      </c>
      <c r="I14" s="574"/>
      <c r="J14" s="574"/>
      <c r="K14" s="575"/>
    </row>
    <row r="15" spans="1:11" s="9" customFormat="1" ht="15.75" customHeight="1" x14ac:dyDescent="0.2">
      <c r="A15" s="570" t="s">
        <v>133</v>
      </c>
      <c r="B15" s="571"/>
      <c r="C15" s="572"/>
      <c r="D15" s="573">
        <v>0</v>
      </c>
      <c r="E15" s="574"/>
      <c r="F15" s="574"/>
      <c r="G15" s="575"/>
      <c r="H15" s="573">
        <v>0</v>
      </c>
      <c r="I15" s="574"/>
      <c r="J15" s="574"/>
      <c r="K15" s="575"/>
    </row>
    <row r="16" spans="1:11" s="9" customFormat="1" ht="15.75" customHeight="1" x14ac:dyDescent="0.2">
      <c r="A16" s="570" t="s">
        <v>132</v>
      </c>
      <c r="B16" s="571"/>
      <c r="C16" s="572"/>
      <c r="D16" s="573">
        <v>0</v>
      </c>
      <c r="E16" s="574"/>
      <c r="F16" s="574"/>
      <c r="G16" s="575"/>
      <c r="H16" s="573">
        <v>0</v>
      </c>
      <c r="I16" s="574"/>
      <c r="J16" s="574"/>
      <c r="K16" s="575"/>
    </row>
    <row r="17" spans="1:11" s="9" customFormat="1" ht="15.75" customHeight="1" x14ac:dyDescent="0.2">
      <c r="A17" s="570" t="s">
        <v>131</v>
      </c>
      <c r="B17" s="571"/>
      <c r="C17" s="572"/>
      <c r="D17" s="573">
        <v>0</v>
      </c>
      <c r="E17" s="574"/>
      <c r="F17" s="574"/>
      <c r="G17" s="575"/>
      <c r="H17" s="573">
        <v>0</v>
      </c>
      <c r="I17" s="574"/>
      <c r="J17" s="574"/>
      <c r="K17" s="575"/>
    </row>
    <row r="18" spans="1:11" s="9" customFormat="1" ht="15.75" customHeight="1" x14ac:dyDescent="0.2">
      <c r="A18" s="570" t="s">
        <v>130</v>
      </c>
      <c r="B18" s="571"/>
      <c r="C18" s="572"/>
      <c r="D18" s="573">
        <v>0</v>
      </c>
      <c r="E18" s="574"/>
      <c r="F18" s="574"/>
      <c r="G18" s="575"/>
      <c r="H18" s="573">
        <v>0</v>
      </c>
      <c r="I18" s="574"/>
      <c r="J18" s="574"/>
      <c r="K18" s="575"/>
    </row>
    <row r="19" spans="1:11" s="9" customFormat="1" ht="15.75" customHeight="1" x14ac:dyDescent="0.2">
      <c r="A19" s="570" t="s">
        <v>129</v>
      </c>
      <c r="B19" s="571"/>
      <c r="C19" s="572"/>
      <c r="D19" s="573">
        <v>0</v>
      </c>
      <c r="E19" s="574"/>
      <c r="F19" s="574"/>
      <c r="G19" s="575"/>
      <c r="H19" s="573">
        <v>0</v>
      </c>
      <c r="I19" s="574"/>
      <c r="J19" s="574"/>
      <c r="K19" s="575"/>
    </row>
    <row r="20" spans="1:11" s="9" customFormat="1" ht="15.75" customHeight="1" x14ac:dyDescent="0.2">
      <c r="A20" s="570" t="s">
        <v>128</v>
      </c>
      <c r="B20" s="571"/>
      <c r="C20" s="572"/>
      <c r="D20" s="573">
        <v>0</v>
      </c>
      <c r="E20" s="574"/>
      <c r="F20" s="574"/>
      <c r="G20" s="575"/>
      <c r="H20" s="573">
        <v>0</v>
      </c>
      <c r="I20" s="574"/>
      <c r="J20" s="574"/>
      <c r="K20" s="575"/>
    </row>
    <row r="21" spans="1:11" s="9" customFormat="1" ht="15.75" customHeight="1" x14ac:dyDescent="0.2">
      <c r="A21" s="570" t="s">
        <v>127</v>
      </c>
      <c r="B21" s="571"/>
      <c r="C21" s="572"/>
      <c r="D21" s="573">
        <v>0</v>
      </c>
      <c r="E21" s="574"/>
      <c r="F21" s="574"/>
      <c r="G21" s="575"/>
      <c r="H21" s="573">
        <v>0</v>
      </c>
      <c r="I21" s="574"/>
      <c r="J21" s="574"/>
      <c r="K21" s="575"/>
    </row>
    <row r="22" spans="1:11" s="9" customFormat="1" ht="15.75" customHeight="1" x14ac:dyDescent="0.2">
      <c r="A22" s="570" t="s">
        <v>126</v>
      </c>
      <c r="B22" s="571"/>
      <c r="C22" s="572"/>
      <c r="D22" s="573">
        <v>0</v>
      </c>
      <c r="E22" s="574"/>
      <c r="F22" s="574"/>
      <c r="G22" s="575"/>
      <c r="H22" s="573">
        <v>0</v>
      </c>
      <c r="I22" s="574"/>
      <c r="J22" s="574"/>
      <c r="K22" s="575"/>
    </row>
    <row r="23" spans="1:11" s="9" customFormat="1" ht="15.75" customHeight="1" x14ac:dyDescent="0.2">
      <c r="A23" s="570" t="s">
        <v>125</v>
      </c>
      <c r="B23" s="571"/>
      <c r="C23" s="572"/>
      <c r="D23" s="573">
        <f>'Прил.4_форма-7-ПЛАНдоступ'!D22:G22</f>
        <v>2419.1999999999994</v>
      </c>
      <c r="E23" s="574"/>
      <c r="F23" s="574"/>
      <c r="G23" s="575"/>
      <c r="H23" s="590">
        <f>SUM('Прил.4_форма-6-ФАКТналич.возм'!G15:G26)*1000</f>
        <v>1306.0260000000001</v>
      </c>
      <c r="I23" s="591"/>
      <c r="J23" s="591"/>
      <c r="K23" s="592"/>
    </row>
    <row r="24" spans="1:11" s="9" customFormat="1" ht="15.75" customHeight="1" x14ac:dyDescent="0.2">
      <c r="A24" s="567" t="s">
        <v>96</v>
      </c>
      <c r="B24" s="568"/>
      <c r="C24" s="569"/>
      <c r="D24" s="517">
        <f>D23+D14</f>
        <v>2419.1999999999994</v>
      </c>
      <c r="E24" s="518"/>
      <c r="F24" s="518"/>
      <c r="G24" s="519"/>
      <c r="H24" s="589">
        <f>H23+H14</f>
        <v>1306.0260000000001</v>
      </c>
      <c r="I24" s="601"/>
      <c r="J24" s="601"/>
      <c r="K24" s="602"/>
    </row>
    <row r="25" spans="1:11" s="9" customFormat="1" ht="15.75" customHeight="1" x14ac:dyDescent="0.2">
      <c r="A25" s="252"/>
      <c r="B25" s="252"/>
      <c r="C25" s="252"/>
      <c r="D25" s="253"/>
      <c r="E25" s="253"/>
      <c r="F25" s="253"/>
      <c r="G25" s="253"/>
      <c r="H25" s="254"/>
      <c r="I25" s="254"/>
      <c r="J25" s="254"/>
      <c r="K25" s="254"/>
    </row>
    <row r="26" spans="1:11" ht="11.25" customHeight="1" x14ac:dyDescent="0.25">
      <c r="C26" s="5"/>
      <c r="D26" s="5"/>
      <c r="E26" s="5"/>
      <c r="F26" s="5"/>
      <c r="G26" s="5"/>
      <c r="H26" s="5"/>
      <c r="I26" s="5"/>
      <c r="J26" s="5"/>
      <c r="K26" s="58" t="s">
        <v>141</v>
      </c>
    </row>
    <row r="27" spans="1:11" s="3" customFormat="1" ht="11.25" customHeight="1" x14ac:dyDescent="0.2">
      <c r="C27" s="2"/>
      <c r="D27" s="2"/>
      <c r="E27" s="2"/>
      <c r="F27" s="2"/>
      <c r="G27" s="2"/>
      <c r="H27" s="2"/>
      <c r="I27" s="2"/>
      <c r="J27" s="2"/>
      <c r="K27" s="59" t="s">
        <v>110</v>
      </c>
    </row>
    <row r="28" spans="1:11" s="3" customFormat="1" ht="11.25" customHeight="1" x14ac:dyDescent="0.2">
      <c r="C28" s="2"/>
      <c r="D28" s="2"/>
      <c r="E28" s="2"/>
      <c r="F28" s="2"/>
      <c r="G28" s="2"/>
      <c r="H28" s="2"/>
      <c r="I28" s="2"/>
      <c r="J28" s="2"/>
      <c r="K28" s="27" t="s">
        <v>140</v>
      </c>
    </row>
    <row r="29" spans="1:11" s="3" customFormat="1" ht="6" customHeight="1" x14ac:dyDescent="0.2">
      <c r="C29" s="2"/>
      <c r="D29" s="2"/>
      <c r="E29" s="2"/>
      <c r="F29" s="2"/>
      <c r="G29" s="2"/>
      <c r="H29" s="2"/>
      <c r="I29" s="2"/>
      <c r="J29" s="2"/>
      <c r="K29" s="27"/>
    </row>
    <row r="30" spans="1:11" s="4" customFormat="1" ht="46.5" customHeight="1" x14ac:dyDescent="0.25">
      <c r="A30" s="552" t="s">
        <v>139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</row>
    <row r="31" spans="1:11" s="177" customFormat="1" ht="18.75" x14ac:dyDescent="0.3">
      <c r="A31" s="593" t="s">
        <v>120</v>
      </c>
      <c r="B31" s="593"/>
      <c r="C31" s="593"/>
      <c r="D31" s="593"/>
      <c r="E31" s="593"/>
      <c r="F31" s="593"/>
      <c r="G31" s="593"/>
      <c r="H31" s="593"/>
      <c r="I31" s="56" t="s">
        <v>138</v>
      </c>
      <c r="J31" s="57">
        <v>23</v>
      </c>
      <c r="K31" s="206" t="s">
        <v>137</v>
      </c>
    </row>
    <row r="32" spans="1:11" s="8" customFormat="1" ht="11.25" customHeight="1" x14ac:dyDescent="0.2">
      <c r="A32" s="7"/>
      <c r="B32" s="566" t="s">
        <v>13</v>
      </c>
      <c r="C32" s="566"/>
      <c r="D32" s="566"/>
      <c r="E32" s="566"/>
      <c r="F32" s="566"/>
      <c r="G32" s="566"/>
      <c r="H32" s="566"/>
    </row>
    <row r="33" spans="1:11" s="8" customFormat="1" ht="13.5" customHeight="1" x14ac:dyDescent="0.2">
      <c r="A33" s="7"/>
      <c r="B33" s="207"/>
      <c r="C33" s="207"/>
      <c r="D33" s="207"/>
      <c r="E33" s="81" t="s">
        <v>187</v>
      </c>
      <c r="F33" s="207"/>
      <c r="G33" s="207"/>
      <c r="H33" s="207"/>
    </row>
    <row r="34" spans="1:11" s="8" customFormat="1" ht="4.5" customHeight="1" x14ac:dyDescent="0.2">
      <c r="A34" s="7"/>
      <c r="B34" s="207"/>
      <c r="C34" s="207"/>
      <c r="D34" s="207"/>
      <c r="E34" s="81"/>
      <c r="F34" s="207"/>
      <c r="G34" s="207"/>
      <c r="H34" s="207"/>
    </row>
    <row r="35" spans="1:11" ht="15.75" x14ac:dyDescent="0.25">
      <c r="A35" s="576" t="s">
        <v>511</v>
      </c>
      <c r="B35" s="576"/>
      <c r="C35" s="576"/>
      <c r="D35" s="576"/>
      <c r="E35" s="576"/>
      <c r="F35" s="576"/>
      <c r="G35" s="576"/>
      <c r="H35" s="576"/>
      <c r="I35" s="576"/>
      <c r="J35" s="576"/>
      <c r="K35" s="576"/>
    </row>
    <row r="36" spans="1:11" s="10" customFormat="1" ht="31.5" customHeight="1" x14ac:dyDescent="0.2">
      <c r="A36" s="553" t="s">
        <v>136</v>
      </c>
      <c r="B36" s="553"/>
      <c r="C36" s="553"/>
      <c r="D36" s="553" t="s">
        <v>190</v>
      </c>
      <c r="E36" s="553"/>
      <c r="F36" s="553"/>
      <c r="G36" s="553"/>
      <c r="H36" s="553" t="s">
        <v>135</v>
      </c>
      <c r="I36" s="553"/>
      <c r="J36" s="553"/>
      <c r="K36" s="553"/>
    </row>
    <row r="37" spans="1:11" s="54" customFormat="1" ht="12.75" customHeight="1" x14ac:dyDescent="0.2">
      <c r="A37" s="538">
        <v>1</v>
      </c>
      <c r="B37" s="538"/>
      <c r="C37" s="538"/>
      <c r="D37" s="538">
        <v>2</v>
      </c>
      <c r="E37" s="538"/>
      <c r="F37" s="538"/>
      <c r="G37" s="538"/>
      <c r="H37" s="538">
        <v>3</v>
      </c>
      <c r="I37" s="538"/>
      <c r="J37" s="538"/>
      <c r="K37" s="538"/>
    </row>
    <row r="38" spans="1:11" s="9" customFormat="1" ht="15" customHeight="1" x14ac:dyDescent="0.2">
      <c r="A38" s="208" t="s">
        <v>390</v>
      </c>
      <c r="B38" s="167"/>
      <c r="C38" s="167"/>
      <c r="D38" s="541">
        <f>SUM(D39:G46)</f>
        <v>0</v>
      </c>
      <c r="E38" s="541"/>
      <c r="F38" s="541"/>
      <c r="G38" s="541"/>
      <c r="H38" s="541">
        <f>SUM(H39:K46)</f>
        <v>0</v>
      </c>
      <c r="I38" s="541"/>
      <c r="J38" s="541"/>
      <c r="K38" s="541"/>
    </row>
    <row r="39" spans="1:11" s="9" customFormat="1" ht="15" customHeight="1" x14ac:dyDescent="0.2">
      <c r="A39" s="597" t="s">
        <v>133</v>
      </c>
      <c r="B39" s="597"/>
      <c r="C39" s="597"/>
      <c r="D39" s="541">
        <v>0</v>
      </c>
      <c r="E39" s="541"/>
      <c r="F39" s="541"/>
      <c r="G39" s="541"/>
      <c r="H39" s="541">
        <v>0</v>
      </c>
      <c r="I39" s="541"/>
      <c r="J39" s="541"/>
      <c r="K39" s="541"/>
    </row>
    <row r="40" spans="1:11" s="9" customFormat="1" ht="15" customHeight="1" x14ac:dyDescent="0.2">
      <c r="A40" s="597" t="s">
        <v>132</v>
      </c>
      <c r="B40" s="597"/>
      <c r="C40" s="597"/>
      <c r="D40" s="541">
        <v>0</v>
      </c>
      <c r="E40" s="541"/>
      <c r="F40" s="541"/>
      <c r="G40" s="541"/>
      <c r="H40" s="541">
        <v>0</v>
      </c>
      <c r="I40" s="541"/>
      <c r="J40" s="541"/>
      <c r="K40" s="541"/>
    </row>
    <row r="41" spans="1:11" s="9" customFormat="1" ht="15" customHeight="1" x14ac:dyDescent="0.2">
      <c r="A41" s="597" t="s">
        <v>131</v>
      </c>
      <c r="B41" s="597"/>
      <c r="C41" s="597"/>
      <c r="D41" s="541">
        <v>0</v>
      </c>
      <c r="E41" s="541"/>
      <c r="F41" s="541"/>
      <c r="G41" s="541"/>
      <c r="H41" s="541">
        <v>0</v>
      </c>
      <c r="I41" s="541"/>
      <c r="J41" s="541"/>
      <c r="K41" s="541"/>
    </row>
    <row r="42" spans="1:11" s="9" customFormat="1" ht="15" customHeight="1" x14ac:dyDescent="0.2">
      <c r="A42" s="597" t="s">
        <v>130</v>
      </c>
      <c r="B42" s="597"/>
      <c r="C42" s="597"/>
      <c r="D42" s="541">
        <v>0</v>
      </c>
      <c r="E42" s="541"/>
      <c r="F42" s="541"/>
      <c r="G42" s="541"/>
      <c r="H42" s="541">
        <v>0</v>
      </c>
      <c r="I42" s="541"/>
      <c r="J42" s="541"/>
      <c r="K42" s="541"/>
    </row>
    <row r="43" spans="1:11" s="9" customFormat="1" ht="15" customHeight="1" x14ac:dyDescent="0.2">
      <c r="A43" s="597" t="s">
        <v>129</v>
      </c>
      <c r="B43" s="597"/>
      <c r="C43" s="597"/>
      <c r="D43" s="541">
        <v>0</v>
      </c>
      <c r="E43" s="541"/>
      <c r="F43" s="541"/>
      <c r="G43" s="541"/>
      <c r="H43" s="541">
        <v>0</v>
      </c>
      <c r="I43" s="541"/>
      <c r="J43" s="541"/>
      <c r="K43" s="541"/>
    </row>
    <row r="44" spans="1:11" s="9" customFormat="1" ht="15" customHeight="1" x14ac:dyDescent="0.2">
      <c r="A44" s="597" t="s">
        <v>128</v>
      </c>
      <c r="B44" s="597"/>
      <c r="C44" s="597"/>
      <c r="D44" s="541">
        <v>0</v>
      </c>
      <c r="E44" s="541"/>
      <c r="F44" s="541"/>
      <c r="G44" s="541"/>
      <c r="H44" s="541">
        <v>0</v>
      </c>
      <c r="I44" s="541"/>
      <c r="J44" s="541"/>
      <c r="K44" s="541"/>
    </row>
    <row r="45" spans="1:11" s="9" customFormat="1" ht="15" customHeight="1" x14ac:dyDescent="0.2">
      <c r="A45" s="597" t="s">
        <v>127</v>
      </c>
      <c r="B45" s="597"/>
      <c r="C45" s="597"/>
      <c r="D45" s="541">
        <v>0</v>
      </c>
      <c r="E45" s="541"/>
      <c r="F45" s="541"/>
      <c r="G45" s="541"/>
      <c r="H45" s="541">
        <v>0</v>
      </c>
      <c r="I45" s="541"/>
      <c r="J45" s="541"/>
      <c r="K45" s="541"/>
    </row>
    <row r="46" spans="1:11" s="9" customFormat="1" ht="15" customHeight="1" x14ac:dyDescent="0.2">
      <c r="A46" s="597" t="s">
        <v>126</v>
      </c>
      <c r="B46" s="597"/>
      <c r="C46" s="597"/>
      <c r="D46" s="541">
        <v>0</v>
      </c>
      <c r="E46" s="541"/>
      <c r="F46" s="541"/>
      <c r="G46" s="541"/>
      <c r="H46" s="541">
        <v>0</v>
      </c>
      <c r="I46" s="541"/>
      <c r="J46" s="541"/>
      <c r="K46" s="541"/>
    </row>
    <row r="47" spans="1:11" s="9" customFormat="1" ht="15" customHeight="1" x14ac:dyDescent="0.2">
      <c r="A47" s="597" t="s">
        <v>125</v>
      </c>
      <c r="B47" s="597"/>
      <c r="C47" s="597"/>
      <c r="D47" s="541">
        <f>'Прил.4_форма-7-ПЛАНдоступ'!D46:G46</f>
        <v>1553.2</v>
      </c>
      <c r="E47" s="541"/>
      <c r="F47" s="541"/>
      <c r="G47" s="541"/>
      <c r="H47" s="598">
        <f>SUM('Прил.4_форма-6-ФАКТналич.возм'!G41:G52)*1000</f>
        <v>1075.8689999999997</v>
      </c>
      <c r="I47" s="598"/>
      <c r="J47" s="598"/>
      <c r="K47" s="598"/>
    </row>
    <row r="48" spans="1:11" s="9" customFormat="1" ht="15" customHeight="1" x14ac:dyDescent="0.2">
      <c r="A48" s="599" t="s">
        <v>96</v>
      </c>
      <c r="B48" s="599"/>
      <c r="C48" s="599"/>
      <c r="D48" s="600">
        <f>D47+D38</f>
        <v>1553.2</v>
      </c>
      <c r="E48" s="600"/>
      <c r="F48" s="600"/>
      <c r="G48" s="600"/>
      <c r="H48" s="600">
        <f>H47+H38</f>
        <v>1075.8689999999997</v>
      </c>
      <c r="I48" s="600"/>
      <c r="J48" s="600"/>
      <c r="K48" s="600"/>
    </row>
    <row r="49" spans="1:11" s="9" customFormat="1" ht="15" customHeight="1" x14ac:dyDescent="0.2">
      <c r="A49" s="252"/>
      <c r="B49" s="252"/>
      <c r="C49" s="252"/>
      <c r="D49" s="253"/>
      <c r="E49" s="253"/>
      <c r="F49" s="253"/>
      <c r="G49" s="253"/>
      <c r="H49" s="253"/>
      <c r="I49" s="253"/>
      <c r="J49" s="253"/>
      <c r="K49" s="253"/>
    </row>
    <row r="50" spans="1:11" ht="11.25" customHeight="1" x14ac:dyDescent="0.25">
      <c r="C50" s="5"/>
      <c r="D50" s="5"/>
      <c r="E50" s="5"/>
      <c r="F50" s="5"/>
      <c r="G50" s="5"/>
      <c r="H50" s="5"/>
      <c r="I50" s="5"/>
      <c r="J50" s="5"/>
      <c r="K50" s="58" t="s">
        <v>141</v>
      </c>
    </row>
    <row r="51" spans="1:11" s="3" customFormat="1" ht="11.25" customHeight="1" x14ac:dyDescent="0.2">
      <c r="C51" s="2"/>
      <c r="D51" s="2"/>
      <c r="E51" s="2"/>
      <c r="F51" s="2"/>
      <c r="G51" s="2"/>
      <c r="H51" s="2"/>
      <c r="I51" s="2"/>
      <c r="J51" s="2"/>
      <c r="K51" s="59" t="s">
        <v>110</v>
      </c>
    </row>
    <row r="52" spans="1:11" s="3" customFormat="1" ht="11.25" customHeight="1" x14ac:dyDescent="0.2">
      <c r="C52" s="2"/>
      <c r="D52" s="2"/>
      <c r="E52" s="2"/>
      <c r="F52" s="2"/>
      <c r="G52" s="2"/>
      <c r="H52" s="2"/>
      <c r="I52" s="2"/>
      <c r="J52" s="2"/>
      <c r="K52" s="27" t="s">
        <v>140</v>
      </c>
    </row>
    <row r="53" spans="1:11" s="3" customFormat="1" ht="8.25" customHeight="1" x14ac:dyDescent="0.2">
      <c r="C53" s="2"/>
      <c r="D53" s="2"/>
      <c r="E53" s="2"/>
      <c r="F53" s="2"/>
      <c r="G53" s="2"/>
      <c r="H53" s="2"/>
      <c r="I53" s="2"/>
      <c r="J53" s="2"/>
      <c r="K53" s="27"/>
    </row>
    <row r="54" spans="1:11" s="4" customFormat="1" ht="46.5" customHeight="1" x14ac:dyDescent="0.25">
      <c r="A54" s="552" t="s">
        <v>139</v>
      </c>
      <c r="B54" s="552"/>
      <c r="C54" s="552"/>
      <c r="D54" s="552"/>
      <c r="E54" s="552"/>
      <c r="F54" s="552"/>
      <c r="G54" s="552"/>
      <c r="H54" s="552"/>
      <c r="I54" s="552"/>
      <c r="J54" s="552"/>
      <c r="K54" s="552"/>
    </row>
    <row r="55" spans="1:11" s="177" customFormat="1" ht="18.75" x14ac:dyDescent="0.3">
      <c r="A55" s="593" t="s">
        <v>120</v>
      </c>
      <c r="B55" s="593"/>
      <c r="C55" s="593"/>
      <c r="D55" s="593"/>
      <c r="E55" s="593"/>
      <c r="F55" s="593"/>
      <c r="G55" s="593"/>
      <c r="H55" s="593"/>
      <c r="I55" s="56" t="s">
        <v>138</v>
      </c>
      <c r="J55" s="57">
        <v>23</v>
      </c>
      <c r="K55" s="206" t="s">
        <v>137</v>
      </c>
    </row>
    <row r="56" spans="1:11" s="8" customFormat="1" ht="11.25" customHeight="1" x14ac:dyDescent="0.2">
      <c r="A56" s="7"/>
      <c r="B56" s="566" t="s">
        <v>13</v>
      </c>
      <c r="C56" s="566"/>
      <c r="D56" s="566"/>
      <c r="E56" s="566"/>
      <c r="F56" s="566"/>
      <c r="G56" s="566"/>
      <c r="H56" s="566"/>
    </row>
    <row r="57" spans="1:11" s="8" customFormat="1" ht="17.25" customHeight="1" x14ac:dyDescent="0.2">
      <c r="A57" s="7"/>
      <c r="B57" s="207"/>
      <c r="C57" s="207"/>
      <c r="D57" s="207"/>
      <c r="E57" s="81" t="s">
        <v>187</v>
      </c>
      <c r="F57" s="207"/>
      <c r="G57" s="207"/>
      <c r="H57" s="207"/>
    </row>
    <row r="58" spans="1:11" s="9" customFormat="1" ht="6" customHeight="1" x14ac:dyDescent="0.2">
      <c r="A58" s="7"/>
      <c r="B58" s="207"/>
      <c r="C58" s="207"/>
      <c r="D58" s="207"/>
      <c r="E58" s="81"/>
      <c r="F58" s="207"/>
      <c r="G58" s="207"/>
      <c r="H58" s="207"/>
      <c r="I58" s="8"/>
      <c r="J58" s="8"/>
      <c r="K58" s="8"/>
    </row>
    <row r="59" spans="1:11" ht="15.75" x14ac:dyDescent="0.25">
      <c r="A59" s="576" t="s">
        <v>512</v>
      </c>
      <c r="B59" s="576"/>
      <c r="C59" s="576"/>
      <c r="D59" s="576"/>
      <c r="E59" s="576"/>
      <c r="F59" s="576"/>
      <c r="G59" s="576"/>
      <c r="H59" s="576"/>
      <c r="I59" s="576"/>
      <c r="J59" s="576"/>
      <c r="K59" s="576"/>
    </row>
    <row r="60" spans="1:11" s="10" customFormat="1" ht="29.25" customHeight="1" x14ac:dyDescent="0.2">
      <c r="A60" s="553" t="s">
        <v>136</v>
      </c>
      <c r="B60" s="553"/>
      <c r="C60" s="553"/>
      <c r="D60" s="553" t="s">
        <v>190</v>
      </c>
      <c r="E60" s="553"/>
      <c r="F60" s="553"/>
      <c r="G60" s="553"/>
      <c r="H60" s="553" t="s">
        <v>135</v>
      </c>
      <c r="I60" s="553"/>
      <c r="J60" s="553"/>
      <c r="K60" s="553"/>
    </row>
    <row r="61" spans="1:11" s="54" customFormat="1" ht="12.75" customHeight="1" x14ac:dyDescent="0.2">
      <c r="A61" s="538">
        <v>1</v>
      </c>
      <c r="B61" s="538"/>
      <c r="C61" s="538"/>
      <c r="D61" s="538">
        <v>2</v>
      </c>
      <c r="E61" s="538"/>
      <c r="F61" s="538"/>
      <c r="G61" s="538"/>
      <c r="H61" s="538">
        <v>3</v>
      </c>
      <c r="I61" s="538"/>
      <c r="J61" s="538"/>
      <c r="K61" s="538"/>
    </row>
    <row r="62" spans="1:11" s="9" customFormat="1" ht="16.5" customHeight="1" x14ac:dyDescent="0.2">
      <c r="A62" s="208" t="s">
        <v>390</v>
      </c>
      <c r="B62" s="167"/>
      <c r="C62" s="167"/>
      <c r="D62" s="541">
        <f>SUM(D63:G70)</f>
        <v>0</v>
      </c>
      <c r="E62" s="541"/>
      <c r="F62" s="541"/>
      <c r="G62" s="541"/>
      <c r="H62" s="541">
        <f>SUM(H63:K70)</f>
        <v>0</v>
      </c>
      <c r="I62" s="541"/>
      <c r="J62" s="541"/>
      <c r="K62" s="541"/>
    </row>
    <row r="63" spans="1:11" s="9" customFormat="1" ht="15" customHeight="1" x14ac:dyDescent="0.2">
      <c r="A63" s="597" t="s">
        <v>133</v>
      </c>
      <c r="B63" s="597"/>
      <c r="C63" s="597"/>
      <c r="D63" s="541">
        <v>0</v>
      </c>
      <c r="E63" s="541"/>
      <c r="F63" s="541"/>
      <c r="G63" s="541"/>
      <c r="H63" s="541">
        <v>0</v>
      </c>
      <c r="I63" s="541"/>
      <c r="J63" s="541"/>
      <c r="K63" s="541"/>
    </row>
    <row r="64" spans="1:11" s="9" customFormat="1" ht="15" customHeight="1" x14ac:dyDescent="0.2">
      <c r="A64" s="597" t="s">
        <v>132</v>
      </c>
      <c r="B64" s="597"/>
      <c r="C64" s="597"/>
      <c r="D64" s="541">
        <v>0</v>
      </c>
      <c r="E64" s="541"/>
      <c r="F64" s="541"/>
      <c r="G64" s="541"/>
      <c r="H64" s="541">
        <v>0</v>
      </c>
      <c r="I64" s="541"/>
      <c r="J64" s="541"/>
      <c r="K64" s="541"/>
    </row>
    <row r="65" spans="1:11" s="9" customFormat="1" ht="15" customHeight="1" x14ac:dyDescent="0.2">
      <c r="A65" s="597" t="s">
        <v>131</v>
      </c>
      <c r="B65" s="597"/>
      <c r="C65" s="597"/>
      <c r="D65" s="541">
        <v>0</v>
      </c>
      <c r="E65" s="541"/>
      <c r="F65" s="541"/>
      <c r="G65" s="541"/>
      <c r="H65" s="541">
        <v>0</v>
      </c>
      <c r="I65" s="541"/>
      <c r="J65" s="541"/>
      <c r="K65" s="541"/>
    </row>
    <row r="66" spans="1:11" s="9" customFormat="1" ht="15" customHeight="1" x14ac:dyDescent="0.2">
      <c r="A66" s="597" t="s">
        <v>130</v>
      </c>
      <c r="B66" s="597"/>
      <c r="C66" s="597"/>
      <c r="D66" s="541">
        <v>0</v>
      </c>
      <c r="E66" s="541"/>
      <c r="F66" s="541"/>
      <c r="G66" s="541"/>
      <c r="H66" s="541">
        <v>0</v>
      </c>
      <c r="I66" s="541"/>
      <c r="J66" s="541"/>
      <c r="K66" s="541"/>
    </row>
    <row r="67" spans="1:11" s="9" customFormat="1" ht="15" customHeight="1" x14ac:dyDescent="0.2">
      <c r="A67" s="597" t="s">
        <v>129</v>
      </c>
      <c r="B67" s="597"/>
      <c r="C67" s="597"/>
      <c r="D67" s="541">
        <v>0</v>
      </c>
      <c r="E67" s="541"/>
      <c r="F67" s="541"/>
      <c r="G67" s="541"/>
      <c r="H67" s="541">
        <v>0</v>
      </c>
      <c r="I67" s="541"/>
      <c r="J67" s="541"/>
      <c r="K67" s="541"/>
    </row>
    <row r="68" spans="1:11" s="9" customFormat="1" ht="15" customHeight="1" x14ac:dyDescent="0.2">
      <c r="A68" s="597" t="s">
        <v>128</v>
      </c>
      <c r="B68" s="597"/>
      <c r="C68" s="597"/>
      <c r="D68" s="541">
        <v>0</v>
      </c>
      <c r="E68" s="541"/>
      <c r="F68" s="541"/>
      <c r="G68" s="541"/>
      <c r="H68" s="541">
        <v>0</v>
      </c>
      <c r="I68" s="541"/>
      <c r="J68" s="541"/>
      <c r="K68" s="541"/>
    </row>
    <row r="69" spans="1:11" s="9" customFormat="1" ht="15" customHeight="1" x14ac:dyDescent="0.2">
      <c r="A69" s="597" t="s">
        <v>127</v>
      </c>
      <c r="B69" s="597"/>
      <c r="C69" s="597"/>
      <c r="D69" s="541">
        <v>0</v>
      </c>
      <c r="E69" s="541"/>
      <c r="F69" s="541"/>
      <c r="G69" s="541"/>
      <c r="H69" s="541">
        <v>0</v>
      </c>
      <c r="I69" s="541"/>
      <c r="J69" s="541"/>
      <c r="K69" s="541"/>
    </row>
    <row r="70" spans="1:11" s="9" customFormat="1" ht="15" customHeight="1" x14ac:dyDescent="0.2">
      <c r="A70" s="597" t="s">
        <v>126</v>
      </c>
      <c r="B70" s="597"/>
      <c r="C70" s="597"/>
      <c r="D70" s="541">
        <v>0</v>
      </c>
      <c r="E70" s="541"/>
      <c r="F70" s="541"/>
      <c r="G70" s="541"/>
      <c r="H70" s="541">
        <v>0</v>
      </c>
      <c r="I70" s="541"/>
      <c r="J70" s="541"/>
      <c r="K70" s="541"/>
    </row>
    <row r="71" spans="1:11" s="9" customFormat="1" ht="16.5" customHeight="1" x14ac:dyDescent="0.2">
      <c r="A71" s="597" t="s">
        <v>125</v>
      </c>
      <c r="B71" s="597"/>
      <c r="C71" s="597"/>
      <c r="D71" s="541">
        <f>'Прил.4_форма-7-ПЛАНдоступ'!D69:G69</f>
        <v>1264.2699999999998</v>
      </c>
      <c r="E71" s="541"/>
      <c r="F71" s="541"/>
      <c r="G71" s="541"/>
      <c r="H71" s="598">
        <f>SUM('Прил.4_форма-6-ФАКТналич.возм'!G67:G78)*1000</f>
        <v>996.48400000000004</v>
      </c>
      <c r="I71" s="598"/>
      <c r="J71" s="598"/>
      <c r="K71" s="598"/>
    </row>
    <row r="72" spans="1:11" s="9" customFormat="1" ht="16.5" customHeight="1" x14ac:dyDescent="0.2">
      <c r="A72" s="597" t="s">
        <v>96</v>
      </c>
      <c r="B72" s="597"/>
      <c r="C72" s="597"/>
      <c r="D72" s="541">
        <f>D71+D62</f>
        <v>1264.2699999999998</v>
      </c>
      <c r="E72" s="541"/>
      <c r="F72" s="541"/>
      <c r="G72" s="541"/>
      <c r="H72" s="598">
        <f>H71+H62</f>
        <v>996.48400000000004</v>
      </c>
      <c r="I72" s="598"/>
      <c r="J72" s="598"/>
      <c r="K72" s="598"/>
    </row>
    <row r="73" spans="1:11" s="9" customFormat="1" ht="7.5" customHeight="1" x14ac:dyDescent="0.2">
      <c r="A73" s="77"/>
      <c r="B73" s="77"/>
      <c r="C73" s="77"/>
      <c r="D73" s="78"/>
      <c r="E73" s="78"/>
      <c r="F73" s="78"/>
      <c r="G73" s="78"/>
      <c r="H73" s="251"/>
      <c r="I73" s="251"/>
      <c r="J73" s="251"/>
      <c r="K73" s="251"/>
    </row>
    <row r="74" spans="1:11" ht="11.25" customHeight="1" x14ac:dyDescent="0.25">
      <c r="C74" s="5"/>
      <c r="D74" s="5"/>
      <c r="E74" s="5"/>
      <c r="F74" s="5"/>
      <c r="G74" s="5"/>
      <c r="H74" s="5"/>
      <c r="I74" s="5"/>
      <c r="J74" s="5"/>
      <c r="K74" s="58" t="s">
        <v>141</v>
      </c>
    </row>
    <row r="75" spans="1:11" s="3" customFormat="1" ht="11.25" customHeight="1" x14ac:dyDescent="0.2">
      <c r="C75" s="2"/>
      <c r="D75" s="2"/>
      <c r="E75" s="2"/>
      <c r="F75" s="2"/>
      <c r="G75" s="2"/>
      <c r="H75" s="2"/>
      <c r="I75" s="2"/>
      <c r="J75" s="2"/>
      <c r="K75" s="59" t="s">
        <v>110</v>
      </c>
    </row>
    <row r="76" spans="1:11" s="3" customFormat="1" ht="11.25" customHeight="1" x14ac:dyDescent="0.2">
      <c r="C76" s="2"/>
      <c r="D76" s="2"/>
      <c r="E76" s="2"/>
      <c r="F76" s="2"/>
      <c r="G76" s="2"/>
      <c r="H76" s="2"/>
      <c r="I76" s="2"/>
      <c r="J76" s="2"/>
      <c r="K76" s="27" t="s">
        <v>140</v>
      </c>
    </row>
    <row r="77" spans="1:11" s="3" customFormat="1" ht="8.25" customHeight="1" x14ac:dyDescent="0.2">
      <c r="C77" s="2"/>
      <c r="D77" s="2"/>
      <c r="E77" s="2"/>
      <c r="F77" s="2"/>
      <c r="G77" s="2"/>
      <c r="H77" s="2"/>
      <c r="I77" s="2"/>
      <c r="J77" s="2"/>
      <c r="K77" s="27"/>
    </row>
    <row r="78" spans="1:11" s="4" customFormat="1" ht="46.5" customHeight="1" x14ac:dyDescent="0.25">
      <c r="A78" s="552" t="s">
        <v>139</v>
      </c>
      <c r="B78" s="552"/>
      <c r="C78" s="552"/>
      <c r="D78" s="552"/>
      <c r="E78" s="552"/>
      <c r="F78" s="552"/>
      <c r="G78" s="552"/>
      <c r="H78" s="552"/>
      <c r="I78" s="552"/>
      <c r="J78" s="552"/>
      <c r="K78" s="552"/>
    </row>
    <row r="79" spans="1:11" s="177" customFormat="1" ht="18.75" x14ac:dyDescent="0.3">
      <c r="A79" s="593" t="s">
        <v>120</v>
      </c>
      <c r="B79" s="593"/>
      <c r="C79" s="593"/>
      <c r="D79" s="593"/>
      <c r="E79" s="593"/>
      <c r="F79" s="593"/>
      <c r="G79" s="593"/>
      <c r="H79" s="593"/>
      <c r="I79" s="56" t="s">
        <v>138</v>
      </c>
      <c r="J79" s="57">
        <v>23</v>
      </c>
      <c r="K79" s="206" t="s">
        <v>137</v>
      </c>
    </row>
    <row r="80" spans="1:11" s="8" customFormat="1" ht="11.25" customHeight="1" x14ac:dyDescent="0.2">
      <c r="A80" s="7"/>
      <c r="B80" s="566" t="s">
        <v>13</v>
      </c>
      <c r="C80" s="566"/>
      <c r="D80" s="566"/>
      <c r="E80" s="566"/>
      <c r="F80" s="566"/>
      <c r="G80" s="566"/>
      <c r="H80" s="566"/>
    </row>
    <row r="81" spans="1:11" s="8" customFormat="1" ht="17.25" customHeight="1" x14ac:dyDescent="0.2">
      <c r="A81" s="7"/>
      <c r="B81" s="207"/>
      <c r="C81" s="207"/>
      <c r="D81" s="207"/>
      <c r="E81" s="81" t="s">
        <v>187</v>
      </c>
      <c r="F81" s="207"/>
      <c r="G81" s="207"/>
      <c r="H81" s="207"/>
    </row>
    <row r="82" spans="1:11" s="8" customFormat="1" ht="6.75" customHeight="1" x14ac:dyDescent="0.2">
      <c r="A82" s="7"/>
      <c r="B82" s="207"/>
      <c r="C82" s="207"/>
      <c r="D82" s="207"/>
      <c r="E82" s="81"/>
      <c r="F82" s="207"/>
      <c r="G82" s="207"/>
      <c r="H82" s="207"/>
    </row>
    <row r="83" spans="1:11" ht="15.75" x14ac:dyDescent="0.25">
      <c r="A83" s="576" t="s">
        <v>502</v>
      </c>
      <c r="B83" s="576"/>
      <c r="C83" s="576"/>
      <c r="D83" s="576"/>
      <c r="E83" s="576"/>
      <c r="F83" s="576"/>
      <c r="G83" s="576"/>
      <c r="H83" s="576"/>
      <c r="I83" s="576"/>
      <c r="J83" s="576"/>
      <c r="K83" s="576"/>
    </row>
    <row r="84" spans="1:11" s="10" customFormat="1" ht="31.5" customHeight="1" x14ac:dyDescent="0.2">
      <c r="A84" s="553" t="s">
        <v>136</v>
      </c>
      <c r="B84" s="553"/>
      <c r="C84" s="553"/>
      <c r="D84" s="553" t="s">
        <v>190</v>
      </c>
      <c r="E84" s="553"/>
      <c r="F84" s="553"/>
      <c r="G84" s="553"/>
      <c r="H84" s="553" t="s">
        <v>135</v>
      </c>
      <c r="I84" s="553"/>
      <c r="J84" s="553"/>
      <c r="K84" s="553"/>
    </row>
    <row r="85" spans="1:11" s="54" customFormat="1" ht="12.75" customHeight="1" x14ac:dyDescent="0.2">
      <c r="A85" s="538">
        <v>1</v>
      </c>
      <c r="B85" s="538"/>
      <c r="C85" s="538"/>
      <c r="D85" s="538">
        <v>2</v>
      </c>
      <c r="E85" s="538"/>
      <c r="F85" s="538"/>
      <c r="G85" s="538"/>
      <c r="H85" s="538">
        <v>3</v>
      </c>
      <c r="I85" s="538"/>
      <c r="J85" s="538"/>
      <c r="K85" s="538"/>
    </row>
    <row r="86" spans="1:11" s="9" customFormat="1" ht="15" customHeight="1" x14ac:dyDescent="0.2">
      <c r="A86" s="208" t="s">
        <v>390</v>
      </c>
      <c r="B86" s="167"/>
      <c r="C86" s="167"/>
      <c r="D86" s="541">
        <f>SUM(D87:G94)</f>
        <v>0</v>
      </c>
      <c r="E86" s="541"/>
      <c r="F86" s="541"/>
      <c r="G86" s="541"/>
      <c r="H86" s="541">
        <f>SUM(H87:K94)</f>
        <v>0</v>
      </c>
      <c r="I86" s="541"/>
      <c r="J86" s="541"/>
      <c r="K86" s="541"/>
    </row>
    <row r="87" spans="1:11" s="9" customFormat="1" ht="13.5" customHeight="1" x14ac:dyDescent="0.2">
      <c r="A87" s="597" t="s">
        <v>133</v>
      </c>
      <c r="B87" s="597"/>
      <c r="C87" s="597"/>
      <c r="D87" s="541">
        <v>0</v>
      </c>
      <c r="E87" s="541"/>
      <c r="F87" s="541"/>
      <c r="G87" s="541"/>
      <c r="H87" s="541">
        <v>0</v>
      </c>
      <c r="I87" s="541"/>
      <c r="J87" s="541"/>
      <c r="K87" s="541"/>
    </row>
    <row r="88" spans="1:11" s="9" customFormat="1" ht="13.5" customHeight="1" x14ac:dyDescent="0.2">
      <c r="A88" s="597" t="s">
        <v>132</v>
      </c>
      <c r="B88" s="597"/>
      <c r="C88" s="597"/>
      <c r="D88" s="541">
        <v>0</v>
      </c>
      <c r="E88" s="541"/>
      <c r="F88" s="541"/>
      <c r="G88" s="541"/>
      <c r="H88" s="541">
        <v>0</v>
      </c>
      <c r="I88" s="541"/>
      <c r="J88" s="541"/>
      <c r="K88" s="541"/>
    </row>
    <row r="89" spans="1:11" s="9" customFormat="1" ht="13.5" customHeight="1" x14ac:dyDescent="0.2">
      <c r="A89" s="597" t="s">
        <v>131</v>
      </c>
      <c r="B89" s="597"/>
      <c r="C89" s="597"/>
      <c r="D89" s="541">
        <v>0</v>
      </c>
      <c r="E89" s="541"/>
      <c r="F89" s="541"/>
      <c r="G89" s="541"/>
      <c r="H89" s="541">
        <v>0</v>
      </c>
      <c r="I89" s="541"/>
      <c r="J89" s="541"/>
      <c r="K89" s="541"/>
    </row>
    <row r="90" spans="1:11" s="9" customFormat="1" ht="13.5" customHeight="1" x14ac:dyDescent="0.2">
      <c r="A90" s="597" t="s">
        <v>130</v>
      </c>
      <c r="B90" s="597"/>
      <c r="C90" s="597"/>
      <c r="D90" s="541">
        <v>0</v>
      </c>
      <c r="E90" s="541"/>
      <c r="F90" s="541"/>
      <c r="G90" s="541"/>
      <c r="H90" s="541">
        <v>0</v>
      </c>
      <c r="I90" s="541"/>
      <c r="J90" s="541"/>
      <c r="K90" s="541"/>
    </row>
    <row r="91" spans="1:11" s="9" customFormat="1" ht="13.5" customHeight="1" x14ac:dyDescent="0.2">
      <c r="A91" s="597" t="s">
        <v>129</v>
      </c>
      <c r="B91" s="597"/>
      <c r="C91" s="597"/>
      <c r="D91" s="541">
        <v>0</v>
      </c>
      <c r="E91" s="541"/>
      <c r="F91" s="541"/>
      <c r="G91" s="541"/>
      <c r="H91" s="541">
        <v>0</v>
      </c>
      <c r="I91" s="541"/>
      <c r="J91" s="541"/>
      <c r="K91" s="541"/>
    </row>
    <row r="92" spans="1:11" s="9" customFormat="1" ht="13.5" customHeight="1" x14ac:dyDescent="0.2">
      <c r="A92" s="597" t="s">
        <v>128</v>
      </c>
      <c r="B92" s="597"/>
      <c r="C92" s="597"/>
      <c r="D92" s="541">
        <v>0</v>
      </c>
      <c r="E92" s="541"/>
      <c r="F92" s="541"/>
      <c r="G92" s="541"/>
      <c r="H92" s="541">
        <v>0</v>
      </c>
      <c r="I92" s="541"/>
      <c r="J92" s="541"/>
      <c r="K92" s="541"/>
    </row>
    <row r="93" spans="1:11" s="9" customFormat="1" ht="13.5" customHeight="1" x14ac:dyDescent="0.2">
      <c r="A93" s="597" t="s">
        <v>127</v>
      </c>
      <c r="B93" s="597"/>
      <c r="C93" s="597"/>
      <c r="D93" s="541">
        <v>0</v>
      </c>
      <c r="E93" s="541"/>
      <c r="F93" s="541"/>
      <c r="G93" s="541"/>
      <c r="H93" s="541">
        <v>0</v>
      </c>
      <c r="I93" s="541"/>
      <c r="J93" s="541"/>
      <c r="K93" s="541"/>
    </row>
    <row r="94" spans="1:11" s="9" customFormat="1" ht="15" customHeight="1" x14ac:dyDescent="0.2">
      <c r="A94" s="597" t="s">
        <v>126</v>
      </c>
      <c r="B94" s="597"/>
      <c r="C94" s="597"/>
      <c r="D94" s="541">
        <v>0</v>
      </c>
      <c r="E94" s="541"/>
      <c r="F94" s="541"/>
      <c r="G94" s="541"/>
      <c r="H94" s="541">
        <v>0</v>
      </c>
      <c r="I94" s="541"/>
      <c r="J94" s="541"/>
      <c r="K94" s="541"/>
    </row>
    <row r="95" spans="1:11" s="9" customFormat="1" ht="15" customHeight="1" x14ac:dyDescent="0.2">
      <c r="A95" s="597" t="s">
        <v>125</v>
      </c>
      <c r="B95" s="597"/>
      <c r="C95" s="597"/>
      <c r="D95" s="541">
        <f>'Прил.4_форма-7-ПЛАНдоступ'!D93:G93</f>
        <v>976.47399999999993</v>
      </c>
      <c r="E95" s="541"/>
      <c r="F95" s="541"/>
      <c r="G95" s="541"/>
      <c r="H95" s="598">
        <f>SUM('Прил.4_форма-6-ФАКТналич.возм'!G93:G104)*1000</f>
        <v>762.77499999999998</v>
      </c>
      <c r="I95" s="598"/>
      <c r="J95" s="598"/>
      <c r="K95" s="598"/>
    </row>
    <row r="96" spans="1:11" s="9" customFormat="1" ht="12.75" customHeight="1" x14ac:dyDescent="0.2">
      <c r="A96" s="599" t="s">
        <v>96</v>
      </c>
      <c r="B96" s="599"/>
      <c r="C96" s="599"/>
      <c r="D96" s="600">
        <f>D95+D86</f>
        <v>976.47399999999993</v>
      </c>
      <c r="E96" s="600"/>
      <c r="F96" s="600"/>
      <c r="G96" s="600"/>
      <c r="H96" s="600">
        <f>H95+H86</f>
        <v>762.77499999999998</v>
      </c>
      <c r="I96" s="600"/>
      <c r="J96" s="600"/>
      <c r="K96" s="600"/>
    </row>
    <row r="97" spans="1:11" s="9" customFormat="1" ht="12.75" customHeight="1" x14ac:dyDescent="0.2">
      <c r="A97" s="252"/>
      <c r="B97" s="252"/>
      <c r="C97" s="252"/>
      <c r="D97" s="253"/>
      <c r="E97" s="253"/>
      <c r="F97" s="253"/>
      <c r="G97" s="253"/>
      <c r="H97" s="253"/>
      <c r="I97" s="253"/>
      <c r="J97" s="253"/>
      <c r="K97" s="253"/>
    </row>
    <row r="98" spans="1:11" ht="11.25" customHeight="1" x14ac:dyDescent="0.25">
      <c r="C98" s="5"/>
      <c r="D98" s="5"/>
      <c r="E98" s="5"/>
      <c r="F98" s="5"/>
      <c r="G98" s="5"/>
      <c r="H98" s="5"/>
      <c r="I98" s="5"/>
      <c r="J98" s="5"/>
      <c r="K98" s="58" t="s">
        <v>141</v>
      </c>
    </row>
    <row r="99" spans="1:11" s="3" customFormat="1" ht="11.25" customHeight="1" x14ac:dyDescent="0.2">
      <c r="C99" s="2"/>
      <c r="D99" s="2"/>
      <c r="E99" s="2"/>
      <c r="F99" s="2"/>
      <c r="G99" s="2"/>
      <c r="H99" s="2"/>
      <c r="I99" s="2"/>
      <c r="J99" s="2"/>
      <c r="K99" s="59" t="s">
        <v>110</v>
      </c>
    </row>
    <row r="100" spans="1:11" s="3" customFormat="1" ht="11.25" customHeight="1" x14ac:dyDescent="0.2">
      <c r="C100" s="2"/>
      <c r="D100" s="2"/>
      <c r="E100" s="2"/>
      <c r="F100" s="2"/>
      <c r="G100" s="2"/>
      <c r="H100" s="2"/>
      <c r="I100" s="2"/>
      <c r="J100" s="2"/>
      <c r="K100" s="27" t="s">
        <v>140</v>
      </c>
    </row>
    <row r="101" spans="1:11" s="3" customFormat="1" ht="11.25" customHeight="1" x14ac:dyDescent="0.2">
      <c r="C101" s="2"/>
      <c r="D101" s="2"/>
      <c r="E101" s="2"/>
      <c r="F101" s="2"/>
      <c r="G101" s="2"/>
      <c r="H101" s="2"/>
      <c r="I101" s="2"/>
      <c r="J101" s="2"/>
      <c r="K101" s="27"/>
    </row>
    <row r="102" spans="1:11" s="4" customFormat="1" ht="46.5" customHeight="1" x14ac:dyDescent="0.25">
      <c r="A102" s="552" t="s">
        <v>139</v>
      </c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</row>
    <row r="103" spans="1:11" s="177" customFormat="1" ht="18.75" x14ac:dyDescent="0.3">
      <c r="A103" s="593" t="s">
        <v>120</v>
      </c>
      <c r="B103" s="593"/>
      <c r="C103" s="593"/>
      <c r="D103" s="593"/>
      <c r="E103" s="593"/>
      <c r="F103" s="593"/>
      <c r="G103" s="593"/>
      <c r="H103" s="593"/>
      <c r="I103" s="56" t="s">
        <v>138</v>
      </c>
      <c r="J103" s="57">
        <v>23</v>
      </c>
      <c r="K103" s="206" t="s">
        <v>137</v>
      </c>
    </row>
    <row r="104" spans="1:11" s="8" customFormat="1" ht="11.25" customHeight="1" x14ac:dyDescent="0.2">
      <c r="A104" s="7"/>
      <c r="B104" s="566" t="s">
        <v>13</v>
      </c>
      <c r="C104" s="566"/>
      <c r="D104" s="566"/>
      <c r="E104" s="566"/>
      <c r="F104" s="566"/>
      <c r="G104" s="566"/>
      <c r="H104" s="566"/>
    </row>
    <row r="105" spans="1:11" s="8" customFormat="1" ht="15" customHeight="1" x14ac:dyDescent="0.2">
      <c r="A105" s="7"/>
      <c r="B105" s="207"/>
      <c r="C105" s="207"/>
      <c r="D105" s="207"/>
      <c r="E105" s="81" t="s">
        <v>187</v>
      </c>
      <c r="F105" s="207"/>
      <c r="G105" s="207"/>
      <c r="H105" s="207"/>
    </row>
    <row r="106" spans="1:11" s="8" customFormat="1" ht="10.5" customHeight="1" x14ac:dyDescent="0.2">
      <c r="A106" s="7"/>
      <c r="B106" s="207"/>
      <c r="C106" s="207"/>
      <c r="D106" s="207"/>
      <c r="E106" s="81"/>
      <c r="F106" s="207"/>
      <c r="G106" s="207"/>
      <c r="H106" s="207"/>
    </row>
    <row r="107" spans="1:11" ht="15.75" x14ac:dyDescent="0.25">
      <c r="A107" s="576" t="s">
        <v>513</v>
      </c>
      <c r="B107" s="576"/>
      <c r="C107" s="576"/>
      <c r="D107" s="576"/>
      <c r="E107" s="576"/>
      <c r="F107" s="576"/>
      <c r="G107" s="576"/>
      <c r="H107" s="576"/>
      <c r="I107" s="576"/>
      <c r="J107" s="576"/>
      <c r="K107" s="576"/>
    </row>
    <row r="108" spans="1:11" s="10" customFormat="1" ht="33.75" customHeight="1" x14ac:dyDescent="0.2">
      <c r="A108" s="553" t="s">
        <v>136</v>
      </c>
      <c r="B108" s="553"/>
      <c r="C108" s="553"/>
      <c r="D108" s="553" t="s">
        <v>190</v>
      </c>
      <c r="E108" s="553"/>
      <c r="F108" s="553"/>
      <c r="G108" s="553"/>
      <c r="H108" s="553" t="s">
        <v>135</v>
      </c>
      <c r="I108" s="553"/>
      <c r="J108" s="553"/>
      <c r="K108" s="553"/>
    </row>
    <row r="109" spans="1:11" s="54" customFormat="1" ht="12.75" customHeight="1" x14ac:dyDescent="0.2">
      <c r="A109" s="538">
        <v>1</v>
      </c>
      <c r="B109" s="538"/>
      <c r="C109" s="538"/>
      <c r="D109" s="538">
        <v>2</v>
      </c>
      <c r="E109" s="538"/>
      <c r="F109" s="538"/>
      <c r="G109" s="538"/>
      <c r="H109" s="538">
        <v>3</v>
      </c>
      <c r="I109" s="538"/>
      <c r="J109" s="538"/>
      <c r="K109" s="538"/>
    </row>
    <row r="110" spans="1:11" s="9" customFormat="1" ht="15" customHeight="1" x14ac:dyDescent="0.2">
      <c r="A110" s="208" t="s">
        <v>390</v>
      </c>
      <c r="B110" s="167"/>
      <c r="C110" s="167"/>
      <c r="D110" s="541">
        <f>SUM(D111:G118)</f>
        <v>0</v>
      </c>
      <c r="E110" s="541"/>
      <c r="F110" s="541"/>
      <c r="G110" s="541"/>
      <c r="H110" s="541">
        <f>SUM(H111:K118)</f>
        <v>0</v>
      </c>
      <c r="I110" s="541"/>
      <c r="J110" s="541"/>
      <c r="K110" s="541"/>
    </row>
    <row r="111" spans="1:11" s="9" customFormat="1" ht="12.75" customHeight="1" x14ac:dyDescent="0.2">
      <c r="A111" s="597" t="s">
        <v>133</v>
      </c>
      <c r="B111" s="597"/>
      <c r="C111" s="597"/>
      <c r="D111" s="541">
        <v>0</v>
      </c>
      <c r="E111" s="541"/>
      <c r="F111" s="541"/>
      <c r="G111" s="541"/>
      <c r="H111" s="541">
        <v>0</v>
      </c>
      <c r="I111" s="541"/>
      <c r="J111" s="541"/>
      <c r="K111" s="541"/>
    </row>
    <row r="112" spans="1:11" s="9" customFormat="1" ht="12.75" customHeight="1" x14ac:dyDescent="0.2">
      <c r="A112" s="597" t="s">
        <v>132</v>
      </c>
      <c r="B112" s="597"/>
      <c r="C112" s="597"/>
      <c r="D112" s="541">
        <v>0</v>
      </c>
      <c r="E112" s="541"/>
      <c r="F112" s="541"/>
      <c r="G112" s="541"/>
      <c r="H112" s="541">
        <v>0</v>
      </c>
      <c r="I112" s="541"/>
      <c r="J112" s="541"/>
      <c r="K112" s="541"/>
    </row>
    <row r="113" spans="1:11" s="9" customFormat="1" ht="12.75" customHeight="1" x14ac:dyDescent="0.2">
      <c r="A113" s="597" t="s">
        <v>131</v>
      </c>
      <c r="B113" s="597"/>
      <c r="C113" s="597"/>
      <c r="D113" s="541">
        <v>0</v>
      </c>
      <c r="E113" s="541"/>
      <c r="F113" s="541"/>
      <c r="G113" s="541"/>
      <c r="H113" s="541">
        <v>0</v>
      </c>
      <c r="I113" s="541"/>
      <c r="J113" s="541"/>
      <c r="K113" s="541"/>
    </row>
    <row r="114" spans="1:11" s="9" customFormat="1" ht="12.75" customHeight="1" x14ac:dyDescent="0.2">
      <c r="A114" s="597" t="s">
        <v>130</v>
      </c>
      <c r="B114" s="597"/>
      <c r="C114" s="597"/>
      <c r="D114" s="541">
        <v>0</v>
      </c>
      <c r="E114" s="541"/>
      <c r="F114" s="541"/>
      <c r="G114" s="541"/>
      <c r="H114" s="541">
        <v>0</v>
      </c>
      <c r="I114" s="541"/>
      <c r="J114" s="541"/>
      <c r="K114" s="541"/>
    </row>
    <row r="115" spans="1:11" s="9" customFormat="1" ht="12.75" customHeight="1" x14ac:dyDescent="0.2">
      <c r="A115" s="597" t="s">
        <v>129</v>
      </c>
      <c r="B115" s="597"/>
      <c r="C115" s="597"/>
      <c r="D115" s="541">
        <v>0</v>
      </c>
      <c r="E115" s="541"/>
      <c r="F115" s="541"/>
      <c r="G115" s="541"/>
      <c r="H115" s="541">
        <v>0</v>
      </c>
      <c r="I115" s="541"/>
      <c r="J115" s="541"/>
      <c r="K115" s="541"/>
    </row>
    <row r="116" spans="1:11" s="9" customFormat="1" ht="12.75" customHeight="1" x14ac:dyDescent="0.2">
      <c r="A116" s="597" t="s">
        <v>128</v>
      </c>
      <c r="B116" s="597"/>
      <c r="C116" s="597"/>
      <c r="D116" s="541">
        <v>0</v>
      </c>
      <c r="E116" s="541"/>
      <c r="F116" s="541"/>
      <c r="G116" s="541"/>
      <c r="H116" s="541">
        <v>0</v>
      </c>
      <c r="I116" s="541"/>
      <c r="J116" s="541"/>
      <c r="K116" s="541"/>
    </row>
    <row r="117" spans="1:11" s="9" customFormat="1" ht="12.75" customHeight="1" x14ac:dyDescent="0.2">
      <c r="A117" s="597" t="s">
        <v>127</v>
      </c>
      <c r="B117" s="597"/>
      <c r="C117" s="597"/>
      <c r="D117" s="541">
        <v>0</v>
      </c>
      <c r="E117" s="541"/>
      <c r="F117" s="541"/>
      <c r="G117" s="541"/>
      <c r="H117" s="541">
        <v>0</v>
      </c>
      <c r="I117" s="541"/>
      <c r="J117" s="541"/>
      <c r="K117" s="541"/>
    </row>
    <row r="118" spans="1:11" s="9" customFormat="1" ht="12.75" customHeight="1" x14ac:dyDescent="0.2">
      <c r="A118" s="597" t="s">
        <v>126</v>
      </c>
      <c r="B118" s="597"/>
      <c r="C118" s="597"/>
      <c r="D118" s="541">
        <v>0</v>
      </c>
      <c r="E118" s="541"/>
      <c r="F118" s="541"/>
      <c r="G118" s="541"/>
      <c r="H118" s="541">
        <v>0</v>
      </c>
      <c r="I118" s="541"/>
      <c r="J118" s="541"/>
      <c r="K118" s="541"/>
    </row>
    <row r="119" spans="1:11" s="9" customFormat="1" ht="15" customHeight="1" x14ac:dyDescent="0.2">
      <c r="A119" s="597" t="s">
        <v>125</v>
      </c>
      <c r="B119" s="597"/>
      <c r="C119" s="597"/>
      <c r="D119" s="541">
        <f>'Прил.4_форма-7-ПЛАНдоступ'!D117:G117</f>
        <v>1408.6220000000001</v>
      </c>
      <c r="E119" s="541"/>
      <c r="F119" s="541"/>
      <c r="G119" s="541"/>
      <c r="H119" s="598">
        <f>SUM('Прил.4_форма-6-ФАКТналич.возм'!G119:G129)*1000</f>
        <v>601.822</v>
      </c>
      <c r="I119" s="598"/>
      <c r="J119" s="598"/>
      <c r="K119" s="598"/>
    </row>
    <row r="120" spans="1:11" s="9" customFormat="1" ht="15" customHeight="1" x14ac:dyDescent="0.2">
      <c r="A120" s="599" t="s">
        <v>96</v>
      </c>
      <c r="B120" s="599"/>
      <c r="C120" s="599"/>
      <c r="D120" s="600">
        <f>D119+D110</f>
        <v>1408.6220000000001</v>
      </c>
      <c r="E120" s="600"/>
      <c r="F120" s="600"/>
      <c r="G120" s="600"/>
      <c r="H120" s="600">
        <f>H119+H110</f>
        <v>601.822</v>
      </c>
      <c r="I120" s="600"/>
      <c r="J120" s="600"/>
      <c r="K120" s="600"/>
    </row>
    <row r="121" spans="1:11" ht="11.25" customHeight="1" x14ac:dyDescent="0.25">
      <c r="C121" s="5"/>
      <c r="D121" s="5"/>
      <c r="E121" s="5"/>
      <c r="F121" s="5"/>
      <c r="G121" s="5"/>
      <c r="H121" s="5"/>
      <c r="I121" s="5"/>
      <c r="J121" s="5"/>
      <c r="K121" s="58" t="s">
        <v>141</v>
      </c>
    </row>
    <row r="122" spans="1:11" s="3" customFormat="1" ht="11.25" customHeight="1" x14ac:dyDescent="0.2">
      <c r="C122" s="2"/>
      <c r="D122" s="2"/>
      <c r="E122" s="2"/>
      <c r="F122" s="2"/>
      <c r="G122" s="2"/>
      <c r="H122" s="2"/>
      <c r="I122" s="2"/>
      <c r="J122" s="2"/>
      <c r="K122" s="59" t="s">
        <v>110</v>
      </c>
    </row>
    <row r="123" spans="1:11" s="3" customFormat="1" ht="11.25" customHeight="1" x14ac:dyDescent="0.2">
      <c r="C123" s="2"/>
      <c r="D123" s="2"/>
      <c r="E123" s="2"/>
      <c r="F123" s="2"/>
      <c r="G123" s="2"/>
      <c r="H123" s="2"/>
      <c r="I123" s="2"/>
      <c r="J123" s="2"/>
      <c r="K123" s="27" t="s">
        <v>140</v>
      </c>
    </row>
    <row r="124" spans="1:11" s="3" customFormat="1" ht="11.25" customHeight="1" x14ac:dyDescent="0.2">
      <c r="C124" s="2"/>
      <c r="D124" s="2"/>
      <c r="E124" s="2"/>
      <c r="F124" s="2"/>
      <c r="G124" s="2"/>
      <c r="H124" s="2"/>
      <c r="I124" s="2"/>
      <c r="J124" s="2"/>
      <c r="K124" s="27"/>
    </row>
    <row r="125" spans="1:11" s="4" customFormat="1" ht="46.5" customHeight="1" x14ac:dyDescent="0.25">
      <c r="A125" s="552" t="s">
        <v>139</v>
      </c>
      <c r="B125" s="552"/>
      <c r="C125" s="552"/>
      <c r="D125" s="552"/>
      <c r="E125" s="552"/>
      <c r="F125" s="552"/>
      <c r="G125" s="552"/>
      <c r="H125" s="552"/>
      <c r="I125" s="552"/>
      <c r="J125" s="552"/>
      <c r="K125" s="552"/>
    </row>
    <row r="126" spans="1:11" s="180" customFormat="1" ht="18.75" x14ac:dyDescent="0.3">
      <c r="A126" s="593" t="s">
        <v>120</v>
      </c>
      <c r="B126" s="593"/>
      <c r="C126" s="593"/>
      <c r="D126" s="593"/>
      <c r="E126" s="593"/>
      <c r="F126" s="593"/>
      <c r="G126" s="593"/>
      <c r="H126" s="593"/>
      <c r="I126" s="56" t="s">
        <v>138</v>
      </c>
      <c r="J126" s="57">
        <v>23</v>
      </c>
      <c r="K126" s="206" t="s">
        <v>137</v>
      </c>
    </row>
    <row r="127" spans="1:11" s="8" customFormat="1" ht="11.25" customHeight="1" x14ac:dyDescent="0.2">
      <c r="A127" s="7"/>
      <c r="B127" s="566" t="s">
        <v>13</v>
      </c>
      <c r="C127" s="566"/>
      <c r="D127" s="566"/>
      <c r="E127" s="566"/>
      <c r="F127" s="566"/>
      <c r="G127" s="566"/>
      <c r="H127" s="566"/>
    </row>
    <row r="128" spans="1:11" s="8" customFormat="1" ht="17.25" customHeight="1" x14ac:dyDescent="0.2">
      <c r="A128" s="7"/>
      <c r="B128" s="207"/>
      <c r="C128" s="207"/>
      <c r="D128" s="207"/>
      <c r="E128" s="81" t="s">
        <v>187</v>
      </c>
      <c r="F128" s="207"/>
      <c r="G128" s="207"/>
      <c r="H128" s="207"/>
    </row>
    <row r="129" spans="1:11" s="8" customFormat="1" ht="7.5" customHeight="1" x14ac:dyDescent="0.2">
      <c r="A129" s="7"/>
      <c r="B129" s="207"/>
      <c r="C129" s="207"/>
      <c r="D129" s="207"/>
      <c r="E129" s="81"/>
      <c r="F129" s="207"/>
      <c r="G129" s="207"/>
      <c r="H129" s="207"/>
    </row>
    <row r="130" spans="1:11" ht="15.75" x14ac:dyDescent="0.25">
      <c r="A130" s="576" t="s">
        <v>504</v>
      </c>
      <c r="B130" s="576"/>
      <c r="C130" s="576"/>
      <c r="D130" s="576"/>
      <c r="E130" s="576"/>
      <c r="F130" s="576"/>
      <c r="G130" s="576"/>
      <c r="H130" s="576"/>
      <c r="I130" s="576"/>
      <c r="J130" s="576"/>
      <c r="K130" s="576"/>
    </row>
    <row r="131" spans="1:11" s="10" customFormat="1" ht="32.25" customHeight="1" x14ac:dyDescent="0.2">
      <c r="A131" s="553" t="s">
        <v>136</v>
      </c>
      <c r="B131" s="553"/>
      <c r="C131" s="553"/>
      <c r="D131" s="553" t="s">
        <v>190</v>
      </c>
      <c r="E131" s="553"/>
      <c r="F131" s="553"/>
      <c r="G131" s="553"/>
      <c r="H131" s="553" t="s">
        <v>135</v>
      </c>
      <c r="I131" s="553"/>
      <c r="J131" s="553"/>
      <c r="K131" s="553"/>
    </row>
    <row r="132" spans="1:11" s="54" customFormat="1" ht="12.75" customHeight="1" x14ac:dyDescent="0.2">
      <c r="A132" s="538">
        <v>1</v>
      </c>
      <c r="B132" s="538"/>
      <c r="C132" s="538"/>
      <c r="D132" s="538">
        <v>2</v>
      </c>
      <c r="E132" s="538"/>
      <c r="F132" s="538"/>
      <c r="G132" s="538"/>
      <c r="H132" s="538">
        <v>3</v>
      </c>
      <c r="I132" s="538"/>
      <c r="J132" s="538"/>
      <c r="K132" s="538"/>
    </row>
    <row r="133" spans="1:11" s="9" customFormat="1" ht="14.25" customHeight="1" x14ac:dyDescent="0.2">
      <c r="A133" s="208" t="s">
        <v>390</v>
      </c>
      <c r="B133" s="184"/>
      <c r="C133" s="184"/>
      <c r="D133" s="541">
        <f>SUM(D134:G141)</f>
        <v>0</v>
      </c>
      <c r="E133" s="541"/>
      <c r="F133" s="541"/>
      <c r="G133" s="541"/>
      <c r="H133" s="541">
        <f>SUM(H134:K141)</f>
        <v>0</v>
      </c>
      <c r="I133" s="541"/>
      <c r="J133" s="541"/>
      <c r="K133" s="541"/>
    </row>
    <row r="134" spans="1:11" s="9" customFormat="1" ht="13.5" customHeight="1" x14ac:dyDescent="0.2">
      <c r="A134" s="597" t="s">
        <v>133</v>
      </c>
      <c r="B134" s="597"/>
      <c r="C134" s="597"/>
      <c r="D134" s="541">
        <v>0</v>
      </c>
      <c r="E134" s="541"/>
      <c r="F134" s="541"/>
      <c r="G134" s="541"/>
      <c r="H134" s="541">
        <v>0</v>
      </c>
      <c r="I134" s="541"/>
      <c r="J134" s="541"/>
      <c r="K134" s="541"/>
    </row>
    <row r="135" spans="1:11" s="9" customFormat="1" ht="13.5" customHeight="1" x14ac:dyDescent="0.2">
      <c r="A135" s="597" t="s">
        <v>132</v>
      </c>
      <c r="B135" s="597"/>
      <c r="C135" s="597"/>
      <c r="D135" s="541">
        <v>0</v>
      </c>
      <c r="E135" s="541"/>
      <c r="F135" s="541"/>
      <c r="G135" s="541"/>
      <c r="H135" s="541">
        <v>0</v>
      </c>
      <c r="I135" s="541"/>
      <c r="J135" s="541"/>
      <c r="K135" s="541"/>
    </row>
    <row r="136" spans="1:11" s="9" customFormat="1" ht="13.5" customHeight="1" x14ac:dyDescent="0.2">
      <c r="A136" s="597" t="s">
        <v>131</v>
      </c>
      <c r="B136" s="597"/>
      <c r="C136" s="597"/>
      <c r="D136" s="541">
        <v>0</v>
      </c>
      <c r="E136" s="541"/>
      <c r="F136" s="541"/>
      <c r="G136" s="541"/>
      <c r="H136" s="541">
        <v>0</v>
      </c>
      <c r="I136" s="541"/>
      <c r="J136" s="541"/>
      <c r="K136" s="541"/>
    </row>
    <row r="137" spans="1:11" s="9" customFormat="1" ht="13.5" customHeight="1" x14ac:dyDescent="0.2">
      <c r="A137" s="597" t="s">
        <v>130</v>
      </c>
      <c r="B137" s="597"/>
      <c r="C137" s="597"/>
      <c r="D137" s="541">
        <v>0</v>
      </c>
      <c r="E137" s="541"/>
      <c r="F137" s="541"/>
      <c r="G137" s="541"/>
      <c r="H137" s="541">
        <v>0</v>
      </c>
      <c r="I137" s="541"/>
      <c r="J137" s="541"/>
      <c r="K137" s="541"/>
    </row>
    <row r="138" spans="1:11" s="9" customFormat="1" ht="13.5" customHeight="1" x14ac:dyDescent="0.2">
      <c r="A138" s="597" t="s">
        <v>129</v>
      </c>
      <c r="B138" s="597"/>
      <c r="C138" s="597"/>
      <c r="D138" s="541">
        <v>0</v>
      </c>
      <c r="E138" s="541"/>
      <c r="F138" s="541"/>
      <c r="G138" s="541"/>
      <c r="H138" s="541">
        <v>0</v>
      </c>
      <c r="I138" s="541"/>
      <c r="J138" s="541"/>
      <c r="K138" s="541"/>
    </row>
    <row r="139" spans="1:11" s="9" customFormat="1" ht="13.5" customHeight="1" x14ac:dyDescent="0.2">
      <c r="A139" s="597" t="s">
        <v>128</v>
      </c>
      <c r="B139" s="597"/>
      <c r="C139" s="597"/>
      <c r="D139" s="541">
        <v>0</v>
      </c>
      <c r="E139" s="541"/>
      <c r="F139" s="541"/>
      <c r="G139" s="541"/>
      <c r="H139" s="541">
        <v>0</v>
      </c>
      <c r="I139" s="541"/>
      <c r="J139" s="541"/>
      <c r="K139" s="541"/>
    </row>
    <row r="140" spans="1:11" s="9" customFormat="1" ht="13.5" customHeight="1" x14ac:dyDescent="0.2">
      <c r="A140" s="597" t="s">
        <v>127</v>
      </c>
      <c r="B140" s="597"/>
      <c r="C140" s="597"/>
      <c r="D140" s="541">
        <v>0</v>
      </c>
      <c r="E140" s="541"/>
      <c r="F140" s="541"/>
      <c r="G140" s="541"/>
      <c r="H140" s="541">
        <v>0</v>
      </c>
      <c r="I140" s="541"/>
      <c r="J140" s="541"/>
      <c r="K140" s="541"/>
    </row>
    <row r="141" spans="1:11" s="9" customFormat="1" ht="13.5" customHeight="1" x14ac:dyDescent="0.2">
      <c r="A141" s="597" t="s">
        <v>126</v>
      </c>
      <c r="B141" s="597"/>
      <c r="C141" s="597"/>
      <c r="D141" s="541">
        <v>0</v>
      </c>
      <c r="E141" s="541"/>
      <c r="F141" s="541"/>
      <c r="G141" s="541"/>
      <c r="H141" s="541">
        <v>0</v>
      </c>
      <c r="I141" s="541"/>
      <c r="J141" s="541"/>
      <c r="K141" s="541"/>
    </row>
    <row r="142" spans="1:11" s="9" customFormat="1" ht="15" customHeight="1" x14ac:dyDescent="0.2">
      <c r="A142" s="597" t="s">
        <v>125</v>
      </c>
      <c r="B142" s="597"/>
      <c r="C142" s="597"/>
      <c r="D142" s="541">
        <f>'Прил.4_форма-7-ПЛАНдоступ'!D141:G141</f>
        <v>683.5859999999999</v>
      </c>
      <c r="E142" s="541"/>
      <c r="F142" s="541"/>
      <c r="G142" s="541"/>
      <c r="H142" s="598">
        <f>SUM('Прил.4_форма-6-ФАКТналич.возм'!G145:G156)*1000</f>
        <v>565.23500000000013</v>
      </c>
      <c r="I142" s="598"/>
      <c r="J142" s="598"/>
      <c r="K142" s="598"/>
    </row>
    <row r="143" spans="1:11" s="9" customFormat="1" ht="14.25" customHeight="1" x14ac:dyDescent="0.2">
      <c r="A143" s="599" t="s">
        <v>96</v>
      </c>
      <c r="B143" s="599"/>
      <c r="C143" s="599"/>
      <c r="D143" s="600">
        <f>D142+D133</f>
        <v>683.5859999999999</v>
      </c>
      <c r="E143" s="600"/>
      <c r="F143" s="600"/>
      <c r="G143" s="600"/>
      <c r="H143" s="603">
        <f>H142+H133</f>
        <v>565.23500000000013</v>
      </c>
      <c r="I143" s="603"/>
      <c r="J143" s="603"/>
      <c r="K143" s="603"/>
    </row>
    <row r="144" spans="1:11" ht="11.25" customHeight="1" x14ac:dyDescent="0.25">
      <c r="C144" s="5"/>
      <c r="D144" s="5"/>
      <c r="E144" s="5"/>
      <c r="F144" s="5"/>
      <c r="G144" s="5"/>
      <c r="H144" s="5"/>
      <c r="I144" s="5"/>
      <c r="J144" s="5"/>
      <c r="K144" s="58" t="s">
        <v>141</v>
      </c>
    </row>
    <row r="145" spans="1:11" s="3" customFormat="1" ht="11.25" customHeight="1" x14ac:dyDescent="0.2">
      <c r="C145" s="2"/>
      <c r="D145" s="2"/>
      <c r="E145" s="2"/>
      <c r="F145" s="2"/>
      <c r="G145" s="2"/>
      <c r="H145" s="2"/>
      <c r="I145" s="2"/>
      <c r="J145" s="2"/>
      <c r="K145" s="59" t="s">
        <v>110</v>
      </c>
    </row>
    <row r="146" spans="1:11" s="3" customFormat="1" ht="11.25" customHeight="1" x14ac:dyDescent="0.2">
      <c r="C146" s="2"/>
      <c r="D146" s="2"/>
      <c r="E146" s="2"/>
      <c r="F146" s="2"/>
      <c r="G146" s="2"/>
      <c r="H146" s="2"/>
      <c r="I146" s="2"/>
      <c r="J146" s="2"/>
      <c r="K146" s="27" t="s">
        <v>140</v>
      </c>
    </row>
    <row r="147" spans="1:11" s="3" customFormat="1" ht="11.25" customHeight="1" x14ac:dyDescent="0.2">
      <c r="C147" s="2"/>
      <c r="D147" s="2"/>
      <c r="E147" s="2"/>
      <c r="F147" s="2"/>
      <c r="G147" s="2"/>
      <c r="H147" s="2"/>
      <c r="I147" s="2"/>
      <c r="J147" s="2"/>
      <c r="K147" s="27"/>
    </row>
    <row r="148" spans="1:11" s="4" customFormat="1" ht="46.5" customHeight="1" x14ac:dyDescent="0.25">
      <c r="A148" s="552" t="s">
        <v>139</v>
      </c>
      <c r="B148" s="552"/>
      <c r="C148" s="552"/>
      <c r="D148" s="552"/>
      <c r="E148" s="552"/>
      <c r="F148" s="552"/>
      <c r="G148" s="552"/>
      <c r="H148" s="552"/>
      <c r="I148" s="552"/>
      <c r="J148" s="552"/>
      <c r="K148" s="552"/>
    </row>
    <row r="149" spans="1:11" s="55" customFormat="1" ht="18.75" x14ac:dyDescent="0.3">
      <c r="A149" s="593" t="s">
        <v>120</v>
      </c>
      <c r="B149" s="593"/>
      <c r="C149" s="593"/>
      <c r="D149" s="593"/>
      <c r="E149" s="593"/>
      <c r="F149" s="593"/>
      <c r="G149" s="593"/>
      <c r="H149" s="593"/>
      <c r="I149" s="56" t="s">
        <v>138</v>
      </c>
      <c r="J149" s="57">
        <v>23</v>
      </c>
      <c r="K149" s="206" t="s">
        <v>137</v>
      </c>
    </row>
    <row r="150" spans="1:11" s="8" customFormat="1" ht="11.25" customHeight="1" x14ac:dyDescent="0.2">
      <c r="A150" s="7"/>
      <c r="B150" s="566" t="s">
        <v>13</v>
      </c>
      <c r="C150" s="566"/>
      <c r="D150" s="566"/>
      <c r="E150" s="566"/>
      <c r="F150" s="566"/>
      <c r="G150" s="566"/>
      <c r="H150" s="566"/>
    </row>
    <row r="151" spans="1:11" s="8" customFormat="1" ht="17.25" customHeight="1" x14ac:dyDescent="0.2">
      <c r="A151" s="7"/>
      <c r="B151" s="207"/>
      <c r="C151" s="207"/>
      <c r="D151" s="207"/>
      <c r="E151" s="81" t="s">
        <v>187</v>
      </c>
      <c r="F151" s="207"/>
      <c r="G151" s="207"/>
      <c r="H151" s="207"/>
    </row>
    <row r="152" spans="1:11" s="8" customFormat="1" ht="17.25" customHeight="1" x14ac:dyDescent="0.2">
      <c r="A152" s="7"/>
      <c r="B152" s="207"/>
      <c r="C152" s="207"/>
      <c r="D152" s="207"/>
      <c r="E152" s="81"/>
      <c r="F152" s="207"/>
      <c r="G152" s="207"/>
      <c r="H152" s="207"/>
    </row>
    <row r="153" spans="1:11" ht="15.75" x14ac:dyDescent="0.25">
      <c r="A153" s="576" t="s">
        <v>505</v>
      </c>
      <c r="B153" s="576"/>
      <c r="C153" s="576"/>
      <c r="D153" s="576"/>
      <c r="E153" s="576"/>
      <c r="F153" s="576"/>
      <c r="G153" s="576"/>
      <c r="H153" s="576"/>
      <c r="I153" s="576"/>
      <c r="J153" s="576"/>
      <c r="K153" s="576"/>
    </row>
    <row r="154" spans="1:11" s="10" customFormat="1" ht="39" customHeight="1" x14ac:dyDescent="0.2">
      <c r="A154" s="553" t="s">
        <v>136</v>
      </c>
      <c r="B154" s="553"/>
      <c r="C154" s="553"/>
      <c r="D154" s="553" t="s">
        <v>190</v>
      </c>
      <c r="E154" s="553"/>
      <c r="F154" s="553"/>
      <c r="G154" s="553"/>
      <c r="H154" s="553" t="s">
        <v>135</v>
      </c>
      <c r="I154" s="553"/>
      <c r="J154" s="553"/>
      <c r="K154" s="553"/>
    </row>
    <row r="155" spans="1:11" s="54" customFormat="1" ht="12.75" customHeight="1" x14ac:dyDescent="0.2">
      <c r="A155" s="538">
        <v>1</v>
      </c>
      <c r="B155" s="538"/>
      <c r="C155" s="538"/>
      <c r="D155" s="538">
        <v>2</v>
      </c>
      <c r="E155" s="538"/>
      <c r="F155" s="538"/>
      <c r="G155" s="538"/>
      <c r="H155" s="538">
        <v>3</v>
      </c>
      <c r="I155" s="538"/>
      <c r="J155" s="538"/>
      <c r="K155" s="538"/>
    </row>
    <row r="156" spans="1:11" s="9" customFormat="1" ht="14.25" customHeight="1" x14ac:dyDescent="0.2">
      <c r="A156" s="208" t="s">
        <v>390</v>
      </c>
      <c r="B156" s="167"/>
      <c r="C156" s="167"/>
      <c r="D156" s="541">
        <f>SUM(D157:G164)</f>
        <v>0</v>
      </c>
      <c r="E156" s="541"/>
      <c r="F156" s="541"/>
      <c r="G156" s="541"/>
      <c r="H156" s="541">
        <f>SUM(H157:K164)</f>
        <v>0</v>
      </c>
      <c r="I156" s="541"/>
      <c r="J156" s="541"/>
      <c r="K156" s="541"/>
    </row>
    <row r="157" spans="1:11" s="9" customFormat="1" ht="14.25" customHeight="1" x14ac:dyDescent="0.2">
      <c r="A157" s="597" t="s">
        <v>133</v>
      </c>
      <c r="B157" s="597"/>
      <c r="C157" s="597"/>
      <c r="D157" s="541">
        <v>0</v>
      </c>
      <c r="E157" s="541"/>
      <c r="F157" s="541"/>
      <c r="G157" s="541"/>
      <c r="H157" s="541">
        <v>0</v>
      </c>
      <c r="I157" s="541"/>
      <c r="J157" s="541"/>
      <c r="K157" s="541"/>
    </row>
    <row r="158" spans="1:11" s="9" customFormat="1" ht="14.25" customHeight="1" x14ac:dyDescent="0.2">
      <c r="A158" s="597" t="s">
        <v>132</v>
      </c>
      <c r="B158" s="597"/>
      <c r="C158" s="597"/>
      <c r="D158" s="541">
        <v>0</v>
      </c>
      <c r="E158" s="541"/>
      <c r="F158" s="541"/>
      <c r="G158" s="541"/>
      <c r="H158" s="541">
        <v>0</v>
      </c>
      <c r="I158" s="541"/>
      <c r="J158" s="541"/>
      <c r="K158" s="541"/>
    </row>
    <row r="159" spans="1:11" s="9" customFormat="1" ht="14.25" customHeight="1" x14ac:dyDescent="0.2">
      <c r="A159" s="597" t="s">
        <v>131</v>
      </c>
      <c r="B159" s="597"/>
      <c r="C159" s="597"/>
      <c r="D159" s="541">
        <v>0</v>
      </c>
      <c r="E159" s="541"/>
      <c r="F159" s="541"/>
      <c r="G159" s="541"/>
      <c r="H159" s="541">
        <v>0</v>
      </c>
      <c r="I159" s="541"/>
      <c r="J159" s="541"/>
      <c r="K159" s="541"/>
    </row>
    <row r="160" spans="1:11" s="9" customFormat="1" ht="14.25" customHeight="1" x14ac:dyDescent="0.2">
      <c r="A160" s="597" t="s">
        <v>130</v>
      </c>
      <c r="B160" s="597"/>
      <c r="C160" s="597"/>
      <c r="D160" s="541">
        <v>0</v>
      </c>
      <c r="E160" s="541"/>
      <c r="F160" s="541"/>
      <c r="G160" s="541"/>
      <c r="H160" s="541">
        <v>0</v>
      </c>
      <c r="I160" s="541"/>
      <c r="J160" s="541"/>
      <c r="K160" s="541"/>
    </row>
    <row r="161" spans="1:11" s="9" customFormat="1" ht="14.25" customHeight="1" x14ac:dyDescent="0.2">
      <c r="A161" s="597" t="s">
        <v>129</v>
      </c>
      <c r="B161" s="597"/>
      <c r="C161" s="597"/>
      <c r="D161" s="541">
        <v>0</v>
      </c>
      <c r="E161" s="541"/>
      <c r="F161" s="541"/>
      <c r="G161" s="541"/>
      <c r="H161" s="541">
        <v>0</v>
      </c>
      <c r="I161" s="541"/>
      <c r="J161" s="541"/>
      <c r="K161" s="541"/>
    </row>
    <row r="162" spans="1:11" s="9" customFormat="1" ht="14.25" customHeight="1" x14ac:dyDescent="0.2">
      <c r="A162" s="597" t="s">
        <v>128</v>
      </c>
      <c r="B162" s="597"/>
      <c r="C162" s="597"/>
      <c r="D162" s="541">
        <v>0</v>
      </c>
      <c r="E162" s="541"/>
      <c r="F162" s="541"/>
      <c r="G162" s="541"/>
      <c r="H162" s="541">
        <v>0</v>
      </c>
      <c r="I162" s="541"/>
      <c r="J162" s="541"/>
      <c r="K162" s="541"/>
    </row>
    <row r="163" spans="1:11" s="9" customFormat="1" ht="14.25" customHeight="1" x14ac:dyDescent="0.2">
      <c r="A163" s="597" t="s">
        <v>127</v>
      </c>
      <c r="B163" s="597"/>
      <c r="C163" s="597"/>
      <c r="D163" s="541">
        <v>0</v>
      </c>
      <c r="E163" s="541"/>
      <c r="F163" s="541"/>
      <c r="G163" s="541"/>
      <c r="H163" s="541">
        <v>0</v>
      </c>
      <c r="I163" s="541"/>
      <c r="J163" s="541"/>
      <c r="K163" s="541"/>
    </row>
    <row r="164" spans="1:11" s="9" customFormat="1" ht="14.25" customHeight="1" x14ac:dyDescent="0.2">
      <c r="A164" s="597" t="s">
        <v>126</v>
      </c>
      <c r="B164" s="597"/>
      <c r="C164" s="597"/>
      <c r="D164" s="541">
        <v>0</v>
      </c>
      <c r="E164" s="541"/>
      <c r="F164" s="541"/>
      <c r="G164" s="541"/>
      <c r="H164" s="541">
        <v>0</v>
      </c>
      <c r="I164" s="541"/>
      <c r="J164" s="541"/>
      <c r="K164" s="541"/>
    </row>
    <row r="165" spans="1:11" s="9" customFormat="1" ht="14.25" customHeight="1" x14ac:dyDescent="0.2">
      <c r="A165" s="597" t="s">
        <v>125</v>
      </c>
      <c r="B165" s="597"/>
      <c r="C165" s="597"/>
      <c r="D165" s="541">
        <f>'Прил.4_форма-7-ПЛАНдоступ'!D165:G165</f>
        <v>656.60199999999998</v>
      </c>
      <c r="E165" s="541"/>
      <c r="F165" s="541"/>
      <c r="G165" s="541"/>
      <c r="H165" s="590">
        <f>SUM('Прил.4_форма-6-ФАКТналич.возм'!G172:G183)*1000</f>
        <v>556.28100000000006</v>
      </c>
      <c r="I165" s="591"/>
      <c r="J165" s="591"/>
      <c r="K165" s="592"/>
    </row>
    <row r="166" spans="1:11" s="9" customFormat="1" ht="14.25" customHeight="1" x14ac:dyDescent="0.2">
      <c r="A166" s="599" t="s">
        <v>96</v>
      </c>
      <c r="B166" s="599"/>
      <c r="C166" s="599"/>
      <c r="D166" s="600">
        <f>D165+D156</f>
        <v>656.60199999999998</v>
      </c>
      <c r="E166" s="600"/>
      <c r="F166" s="600"/>
      <c r="G166" s="600"/>
      <c r="H166" s="600">
        <f>H165+H156</f>
        <v>556.28100000000006</v>
      </c>
      <c r="I166" s="600"/>
      <c r="J166" s="600"/>
      <c r="K166" s="600"/>
    </row>
    <row r="167" spans="1:11" ht="11.25" customHeight="1" x14ac:dyDescent="0.25">
      <c r="C167" s="5"/>
      <c r="D167" s="5"/>
      <c r="E167" s="5"/>
      <c r="F167" s="5"/>
      <c r="G167" s="5"/>
      <c r="H167" s="5"/>
      <c r="I167" s="5"/>
      <c r="J167" s="5"/>
      <c r="K167" s="58" t="s">
        <v>141</v>
      </c>
    </row>
    <row r="168" spans="1:11" s="3" customFormat="1" ht="11.25" customHeight="1" x14ac:dyDescent="0.2">
      <c r="C168" s="2"/>
      <c r="D168" s="2"/>
      <c r="E168" s="2"/>
      <c r="F168" s="2"/>
      <c r="G168" s="2"/>
      <c r="H168" s="2"/>
      <c r="I168" s="2"/>
      <c r="J168" s="2"/>
      <c r="K168" s="59" t="s">
        <v>110</v>
      </c>
    </row>
    <row r="169" spans="1:11" s="3" customFormat="1" ht="11.25" customHeight="1" x14ac:dyDescent="0.2">
      <c r="C169" s="2"/>
      <c r="D169" s="2"/>
      <c r="E169" s="2"/>
      <c r="F169" s="2"/>
      <c r="G169" s="2"/>
      <c r="H169" s="2"/>
      <c r="I169" s="2"/>
      <c r="J169" s="2"/>
      <c r="K169" s="27" t="s">
        <v>140</v>
      </c>
    </row>
    <row r="170" spans="1:11" s="3" customFormat="1" ht="11.25" customHeight="1" x14ac:dyDescent="0.2">
      <c r="C170" s="2"/>
      <c r="D170" s="2"/>
      <c r="E170" s="2"/>
      <c r="F170" s="2"/>
      <c r="G170" s="2"/>
      <c r="H170" s="2"/>
      <c r="I170" s="2"/>
      <c r="J170" s="2"/>
      <c r="K170" s="27"/>
    </row>
    <row r="171" spans="1:11" s="4" customFormat="1" ht="46.5" customHeight="1" x14ac:dyDescent="0.25">
      <c r="A171" s="552" t="s">
        <v>139</v>
      </c>
      <c r="B171" s="552"/>
      <c r="C171" s="552"/>
      <c r="D171" s="552"/>
      <c r="E171" s="552"/>
      <c r="F171" s="552"/>
      <c r="G171" s="552"/>
      <c r="H171" s="552"/>
      <c r="I171" s="552"/>
      <c r="J171" s="552"/>
      <c r="K171" s="552"/>
    </row>
    <row r="172" spans="1:11" s="190" customFormat="1" ht="18.75" x14ac:dyDescent="0.3">
      <c r="A172" s="593" t="s">
        <v>120</v>
      </c>
      <c r="B172" s="593"/>
      <c r="C172" s="593"/>
      <c r="D172" s="593"/>
      <c r="E172" s="593"/>
      <c r="F172" s="593"/>
      <c r="G172" s="593"/>
      <c r="H172" s="593"/>
      <c r="I172" s="56" t="s">
        <v>138</v>
      </c>
      <c r="J172" s="57">
        <v>23</v>
      </c>
      <c r="K172" s="206" t="s">
        <v>137</v>
      </c>
    </row>
    <row r="173" spans="1:11" s="8" customFormat="1" ht="11.25" customHeight="1" x14ac:dyDescent="0.2">
      <c r="A173" s="7"/>
      <c r="B173" s="566" t="s">
        <v>13</v>
      </c>
      <c r="C173" s="566"/>
      <c r="D173" s="566"/>
      <c r="E173" s="566"/>
      <c r="F173" s="566"/>
      <c r="G173" s="566"/>
      <c r="H173" s="566"/>
    </row>
    <row r="174" spans="1:11" s="8" customFormat="1" ht="17.25" customHeight="1" x14ac:dyDescent="0.2">
      <c r="A174" s="7"/>
      <c r="B174" s="207"/>
      <c r="C174" s="207"/>
      <c r="D174" s="207"/>
      <c r="E174" s="81" t="s">
        <v>187</v>
      </c>
      <c r="F174" s="207"/>
      <c r="G174" s="207"/>
      <c r="H174" s="207"/>
    </row>
    <row r="175" spans="1:11" s="8" customFormat="1" ht="17.25" customHeight="1" x14ac:dyDescent="0.2">
      <c r="A175" s="7"/>
      <c r="B175" s="207"/>
      <c r="C175" s="207"/>
      <c r="D175" s="207"/>
      <c r="E175" s="81"/>
      <c r="F175" s="207"/>
      <c r="G175" s="207"/>
      <c r="H175" s="207"/>
    </row>
    <row r="176" spans="1:11" ht="15.75" x14ac:dyDescent="0.25">
      <c r="A176" s="576" t="s">
        <v>506</v>
      </c>
      <c r="B176" s="576"/>
      <c r="C176" s="576"/>
      <c r="D176" s="576"/>
      <c r="E176" s="576"/>
      <c r="F176" s="576"/>
      <c r="G176" s="576"/>
      <c r="H176" s="576"/>
      <c r="I176" s="576"/>
      <c r="J176" s="576"/>
      <c r="K176" s="576"/>
    </row>
    <row r="177" spans="1:11" s="10" customFormat="1" ht="39" customHeight="1" x14ac:dyDescent="0.2">
      <c r="A177" s="594" t="s">
        <v>136</v>
      </c>
      <c r="B177" s="595"/>
      <c r="C177" s="596"/>
      <c r="D177" s="594" t="s">
        <v>190</v>
      </c>
      <c r="E177" s="595"/>
      <c r="F177" s="595"/>
      <c r="G177" s="596"/>
      <c r="H177" s="594" t="s">
        <v>135</v>
      </c>
      <c r="I177" s="595"/>
      <c r="J177" s="595"/>
      <c r="K177" s="596"/>
    </row>
    <row r="178" spans="1:11" s="54" customFormat="1" ht="12.75" customHeight="1" x14ac:dyDescent="0.2">
      <c r="A178" s="586">
        <v>1</v>
      </c>
      <c r="B178" s="587"/>
      <c r="C178" s="588"/>
      <c r="D178" s="586">
        <v>2</v>
      </c>
      <c r="E178" s="587"/>
      <c r="F178" s="587"/>
      <c r="G178" s="588"/>
      <c r="H178" s="586">
        <v>3</v>
      </c>
      <c r="I178" s="587"/>
      <c r="J178" s="587"/>
      <c r="K178" s="588"/>
    </row>
    <row r="179" spans="1:11" s="9" customFormat="1" ht="14.25" customHeight="1" x14ac:dyDescent="0.2">
      <c r="A179" s="208" t="s">
        <v>390</v>
      </c>
      <c r="B179" s="194"/>
      <c r="C179" s="194"/>
      <c r="D179" s="573">
        <f>SUM(D180:G187)</f>
        <v>0</v>
      </c>
      <c r="E179" s="574"/>
      <c r="F179" s="574"/>
      <c r="G179" s="575"/>
      <c r="H179" s="573">
        <f>SUM(H180:K187)</f>
        <v>0</v>
      </c>
      <c r="I179" s="574"/>
      <c r="J179" s="574"/>
      <c r="K179" s="575"/>
    </row>
    <row r="180" spans="1:11" s="9" customFormat="1" ht="14.25" customHeight="1" x14ac:dyDescent="0.2">
      <c r="A180" s="570" t="s">
        <v>133</v>
      </c>
      <c r="B180" s="571"/>
      <c r="C180" s="572"/>
      <c r="D180" s="573">
        <v>0</v>
      </c>
      <c r="E180" s="574"/>
      <c r="F180" s="574"/>
      <c r="G180" s="575"/>
      <c r="H180" s="573">
        <v>0</v>
      </c>
      <c r="I180" s="574"/>
      <c r="J180" s="574"/>
      <c r="K180" s="575"/>
    </row>
    <row r="181" spans="1:11" s="9" customFormat="1" ht="14.25" customHeight="1" x14ac:dyDescent="0.2">
      <c r="A181" s="570" t="s">
        <v>132</v>
      </c>
      <c r="B181" s="571"/>
      <c r="C181" s="572"/>
      <c r="D181" s="573">
        <v>0</v>
      </c>
      <c r="E181" s="574"/>
      <c r="F181" s="574"/>
      <c r="G181" s="575"/>
      <c r="H181" s="573">
        <v>0</v>
      </c>
      <c r="I181" s="574"/>
      <c r="J181" s="574"/>
      <c r="K181" s="575"/>
    </row>
    <row r="182" spans="1:11" s="9" customFormat="1" ht="14.25" customHeight="1" x14ac:dyDescent="0.2">
      <c r="A182" s="570" t="s">
        <v>131</v>
      </c>
      <c r="B182" s="571"/>
      <c r="C182" s="572"/>
      <c r="D182" s="573">
        <v>0</v>
      </c>
      <c r="E182" s="574"/>
      <c r="F182" s="574"/>
      <c r="G182" s="575"/>
      <c r="H182" s="573">
        <v>0</v>
      </c>
      <c r="I182" s="574"/>
      <c r="J182" s="574"/>
      <c r="K182" s="575"/>
    </row>
    <row r="183" spans="1:11" s="9" customFormat="1" ht="14.25" customHeight="1" x14ac:dyDescent="0.2">
      <c r="A183" s="570" t="s">
        <v>130</v>
      </c>
      <c r="B183" s="571"/>
      <c r="C183" s="572"/>
      <c r="D183" s="573">
        <v>0</v>
      </c>
      <c r="E183" s="574"/>
      <c r="F183" s="574"/>
      <c r="G183" s="575"/>
      <c r="H183" s="573">
        <v>0</v>
      </c>
      <c r="I183" s="574"/>
      <c r="J183" s="574"/>
      <c r="K183" s="575"/>
    </row>
    <row r="184" spans="1:11" s="9" customFormat="1" ht="14.25" customHeight="1" x14ac:dyDescent="0.2">
      <c r="A184" s="570" t="s">
        <v>129</v>
      </c>
      <c r="B184" s="571"/>
      <c r="C184" s="572"/>
      <c r="D184" s="573">
        <v>0</v>
      </c>
      <c r="E184" s="574"/>
      <c r="F184" s="574"/>
      <c r="G184" s="575"/>
      <c r="H184" s="573">
        <v>0</v>
      </c>
      <c r="I184" s="574"/>
      <c r="J184" s="574"/>
      <c r="K184" s="575"/>
    </row>
    <row r="185" spans="1:11" s="9" customFormat="1" ht="14.25" customHeight="1" x14ac:dyDescent="0.2">
      <c r="A185" s="570" t="s">
        <v>128</v>
      </c>
      <c r="B185" s="571"/>
      <c r="C185" s="572"/>
      <c r="D185" s="573">
        <v>0</v>
      </c>
      <c r="E185" s="574"/>
      <c r="F185" s="574"/>
      <c r="G185" s="575"/>
      <c r="H185" s="573">
        <v>0</v>
      </c>
      <c r="I185" s="574"/>
      <c r="J185" s="574"/>
      <c r="K185" s="575"/>
    </row>
    <row r="186" spans="1:11" s="9" customFormat="1" ht="14.25" customHeight="1" x14ac:dyDescent="0.2">
      <c r="A186" s="570" t="s">
        <v>127</v>
      </c>
      <c r="B186" s="571"/>
      <c r="C186" s="572"/>
      <c r="D186" s="573">
        <v>0</v>
      </c>
      <c r="E186" s="574"/>
      <c r="F186" s="574"/>
      <c r="G186" s="575"/>
      <c r="H186" s="573">
        <v>0</v>
      </c>
      <c r="I186" s="574"/>
      <c r="J186" s="574"/>
      <c r="K186" s="575"/>
    </row>
    <row r="187" spans="1:11" s="9" customFormat="1" ht="14.25" customHeight="1" x14ac:dyDescent="0.2">
      <c r="A187" s="570" t="s">
        <v>126</v>
      </c>
      <c r="B187" s="571"/>
      <c r="C187" s="572"/>
      <c r="D187" s="573">
        <v>0</v>
      </c>
      <c r="E187" s="574"/>
      <c r="F187" s="574"/>
      <c r="G187" s="575"/>
      <c r="H187" s="573">
        <v>0</v>
      </c>
      <c r="I187" s="574"/>
      <c r="J187" s="574"/>
      <c r="K187" s="575"/>
    </row>
    <row r="188" spans="1:11" s="9" customFormat="1" ht="14.25" customHeight="1" x14ac:dyDescent="0.2">
      <c r="A188" s="570" t="s">
        <v>125</v>
      </c>
      <c r="B188" s="571"/>
      <c r="C188" s="572"/>
      <c r="D188" s="590">
        <f>'Прил.4_форма-7-ПЛАНдоступ'!D189:G189</f>
        <v>683.06</v>
      </c>
      <c r="E188" s="591"/>
      <c r="F188" s="591"/>
      <c r="G188" s="592"/>
      <c r="H188" s="590">
        <f>SUM('Прил.4_форма-6-ФАКТналич.возм'!G199:G210)*1000</f>
        <v>615.34099999999989</v>
      </c>
      <c r="I188" s="591"/>
      <c r="J188" s="591"/>
      <c r="K188" s="592"/>
    </row>
    <row r="189" spans="1:11" s="9" customFormat="1" ht="14.25" customHeight="1" x14ac:dyDescent="0.2">
      <c r="A189" s="567" t="s">
        <v>96</v>
      </c>
      <c r="B189" s="568"/>
      <c r="C189" s="569"/>
      <c r="D189" s="589">
        <f>D188+D179</f>
        <v>683.06</v>
      </c>
      <c r="E189" s="601"/>
      <c r="F189" s="601"/>
      <c r="G189" s="602"/>
      <c r="H189" s="517">
        <f>H188+H179</f>
        <v>615.34099999999989</v>
      </c>
      <c r="I189" s="518"/>
      <c r="J189" s="518"/>
      <c r="K189" s="519"/>
    </row>
    <row r="190" spans="1:11" x14ac:dyDescent="0.25">
      <c r="H190" s="703">
        <f>H188+H165+H142+H119+H95+H71+H47+H23</f>
        <v>6479.8329999999996</v>
      </c>
      <c r="I190" s="703"/>
      <c r="J190" s="703"/>
      <c r="K190" s="703"/>
    </row>
  </sheetData>
  <mergeCells count="337">
    <mergeCell ref="H190:K190"/>
    <mergeCell ref="A189:C189"/>
    <mergeCell ref="D189:G189"/>
    <mergeCell ref="H189:K189"/>
    <mergeCell ref="A186:C186"/>
    <mergeCell ref="D186:G186"/>
    <mergeCell ref="H186:K186"/>
    <mergeCell ref="A187:C187"/>
    <mergeCell ref="D187:G187"/>
    <mergeCell ref="H187:K187"/>
    <mergeCell ref="A188:C188"/>
    <mergeCell ref="D188:G188"/>
    <mergeCell ref="H188:K188"/>
    <mergeCell ref="A183:C183"/>
    <mergeCell ref="D183:G183"/>
    <mergeCell ref="H183:K183"/>
    <mergeCell ref="A184:C184"/>
    <mergeCell ref="D184:G184"/>
    <mergeCell ref="H184:K184"/>
    <mergeCell ref="A185:C185"/>
    <mergeCell ref="D185:G185"/>
    <mergeCell ref="H185:K185"/>
    <mergeCell ref="D179:G179"/>
    <mergeCell ref="H179:K179"/>
    <mergeCell ref="A180:C180"/>
    <mergeCell ref="D180:G180"/>
    <mergeCell ref="H180:K180"/>
    <mergeCell ref="A181:C181"/>
    <mergeCell ref="D181:G181"/>
    <mergeCell ref="H181:K181"/>
    <mergeCell ref="A182:C182"/>
    <mergeCell ref="D182:G182"/>
    <mergeCell ref="H182:K182"/>
    <mergeCell ref="A171:K171"/>
    <mergeCell ref="A172:H172"/>
    <mergeCell ref="B173:H173"/>
    <mergeCell ref="A176:K176"/>
    <mergeCell ref="A177:C177"/>
    <mergeCell ref="D177:G177"/>
    <mergeCell ref="H177:K177"/>
    <mergeCell ref="A178:C178"/>
    <mergeCell ref="D178:G178"/>
    <mergeCell ref="H178:K178"/>
    <mergeCell ref="A138:C138"/>
    <mergeCell ref="D138:G138"/>
    <mergeCell ref="H138:K138"/>
    <mergeCell ref="A139:C139"/>
    <mergeCell ref="D139:G139"/>
    <mergeCell ref="H139:K139"/>
    <mergeCell ref="A143:C143"/>
    <mergeCell ref="D143:G143"/>
    <mergeCell ref="H143:K143"/>
    <mergeCell ref="A140:C140"/>
    <mergeCell ref="D140:G140"/>
    <mergeCell ref="H140:K140"/>
    <mergeCell ref="A141:C141"/>
    <mergeCell ref="D141:G141"/>
    <mergeCell ref="H141:K141"/>
    <mergeCell ref="A142:C142"/>
    <mergeCell ref="D142:G142"/>
    <mergeCell ref="H142:K142"/>
    <mergeCell ref="A149:H149"/>
    <mergeCell ref="B150:H150"/>
    <mergeCell ref="A11:K11"/>
    <mergeCell ref="A12:C12"/>
    <mergeCell ref="D12:G12"/>
    <mergeCell ref="H12:K12"/>
    <mergeCell ref="D38:G38"/>
    <mergeCell ref="H38:K38"/>
    <mergeCell ref="A39:C39"/>
    <mergeCell ref="A59:K59"/>
    <mergeCell ref="A60:C60"/>
    <mergeCell ref="D60:G60"/>
    <mergeCell ref="H60:K60"/>
    <mergeCell ref="A61:C61"/>
    <mergeCell ref="D61:G61"/>
    <mergeCell ref="A125:K125"/>
    <mergeCell ref="A126:H126"/>
    <mergeCell ref="B127:H127"/>
    <mergeCell ref="A130:K130"/>
    <mergeCell ref="A131:C131"/>
    <mergeCell ref="D131:G131"/>
    <mergeCell ref="H131:K131"/>
    <mergeCell ref="A132:C132"/>
    <mergeCell ref="D132:G132"/>
    <mergeCell ref="A13:C13"/>
    <mergeCell ref="D13:G13"/>
    <mergeCell ref="H13:K13"/>
    <mergeCell ref="D14:G14"/>
    <mergeCell ref="H14:K14"/>
    <mergeCell ref="A15:C15"/>
    <mergeCell ref="D15:G15"/>
    <mergeCell ref="H15:K15"/>
    <mergeCell ref="A148:K148"/>
    <mergeCell ref="H132:K132"/>
    <mergeCell ref="D133:G133"/>
    <mergeCell ref="H133:K133"/>
    <mergeCell ref="A134:C134"/>
    <mergeCell ref="D134:G134"/>
    <mergeCell ref="H134:K134"/>
    <mergeCell ref="A135:C135"/>
    <mergeCell ref="D135:G135"/>
    <mergeCell ref="H135:K135"/>
    <mergeCell ref="A136:C136"/>
    <mergeCell ref="D136:G136"/>
    <mergeCell ref="H136:K136"/>
    <mergeCell ref="A137:C137"/>
    <mergeCell ref="D137:G137"/>
    <mergeCell ref="H137:K137"/>
    <mergeCell ref="A18:C18"/>
    <mergeCell ref="D18:G18"/>
    <mergeCell ref="H18:K18"/>
    <mergeCell ref="A19:C19"/>
    <mergeCell ref="D19:G19"/>
    <mergeCell ref="H19:K19"/>
    <mergeCell ref="A16:C16"/>
    <mergeCell ref="D16:G16"/>
    <mergeCell ref="H16:K16"/>
    <mergeCell ref="A17:C17"/>
    <mergeCell ref="D17:G17"/>
    <mergeCell ref="H17:K17"/>
    <mergeCell ref="A22:C22"/>
    <mergeCell ref="D22:G22"/>
    <mergeCell ref="H22:K22"/>
    <mergeCell ref="A23:C23"/>
    <mergeCell ref="D23:G23"/>
    <mergeCell ref="H23:K23"/>
    <mergeCell ref="A20:C20"/>
    <mergeCell ref="D20:G20"/>
    <mergeCell ref="H20:K20"/>
    <mergeCell ref="A21:C21"/>
    <mergeCell ref="D21:G21"/>
    <mergeCell ref="H21:K21"/>
    <mergeCell ref="A24:C24"/>
    <mergeCell ref="D24:G24"/>
    <mergeCell ref="H24:K24"/>
    <mergeCell ref="A35:K35"/>
    <mergeCell ref="A36:C36"/>
    <mergeCell ref="D36:G36"/>
    <mergeCell ref="H36:K36"/>
    <mergeCell ref="A37:C37"/>
    <mergeCell ref="D37:G37"/>
    <mergeCell ref="H37:K37"/>
    <mergeCell ref="A30:K30"/>
    <mergeCell ref="A31:H31"/>
    <mergeCell ref="B32:H32"/>
    <mergeCell ref="D43:G43"/>
    <mergeCell ref="H43:K43"/>
    <mergeCell ref="D39:G39"/>
    <mergeCell ref="H39:K39"/>
    <mergeCell ref="D62:G62"/>
    <mergeCell ref="H62:K62"/>
    <mergeCell ref="A63:C63"/>
    <mergeCell ref="D63:G63"/>
    <mergeCell ref="H63:K63"/>
    <mergeCell ref="A40:C40"/>
    <mergeCell ref="D40:G40"/>
    <mergeCell ref="H40:K40"/>
    <mergeCell ref="A41:C41"/>
    <mergeCell ref="D41:G41"/>
    <mergeCell ref="H41:K41"/>
    <mergeCell ref="A44:C44"/>
    <mergeCell ref="D44:G44"/>
    <mergeCell ref="H44:K44"/>
    <mergeCell ref="A45:C45"/>
    <mergeCell ref="D45:G45"/>
    <mergeCell ref="H45:K45"/>
    <mergeCell ref="A42:C42"/>
    <mergeCell ref="D42:G42"/>
    <mergeCell ref="H42:K42"/>
    <mergeCell ref="A68:C68"/>
    <mergeCell ref="D68:G68"/>
    <mergeCell ref="H68:K68"/>
    <mergeCell ref="A65:C65"/>
    <mergeCell ref="D65:G65"/>
    <mergeCell ref="H65:K65"/>
    <mergeCell ref="A66:C66"/>
    <mergeCell ref="H61:K61"/>
    <mergeCell ref="A46:C46"/>
    <mergeCell ref="D46:G46"/>
    <mergeCell ref="H46:K46"/>
    <mergeCell ref="A64:C64"/>
    <mergeCell ref="D64:G64"/>
    <mergeCell ref="H64:K64"/>
    <mergeCell ref="A48:C48"/>
    <mergeCell ref="D48:G48"/>
    <mergeCell ref="H48:K48"/>
    <mergeCell ref="A47:C47"/>
    <mergeCell ref="D47:G47"/>
    <mergeCell ref="H47:K47"/>
    <mergeCell ref="H67:K67"/>
    <mergeCell ref="A43:C43"/>
    <mergeCell ref="A83:K83"/>
    <mergeCell ref="A84:C84"/>
    <mergeCell ref="D84:G84"/>
    <mergeCell ref="H84:K84"/>
    <mergeCell ref="A85:C85"/>
    <mergeCell ref="D85:G85"/>
    <mergeCell ref="H85:K85"/>
    <mergeCell ref="D66:G66"/>
    <mergeCell ref="H66:K66"/>
    <mergeCell ref="A71:C71"/>
    <mergeCell ref="D71:G71"/>
    <mergeCell ref="H71:K71"/>
    <mergeCell ref="A72:C72"/>
    <mergeCell ref="D72:G72"/>
    <mergeCell ref="H72:K72"/>
    <mergeCell ref="A69:C69"/>
    <mergeCell ref="D69:G69"/>
    <mergeCell ref="H69:K69"/>
    <mergeCell ref="A70:C70"/>
    <mergeCell ref="D70:G70"/>
    <mergeCell ref="H70:K70"/>
    <mergeCell ref="A67:C67"/>
    <mergeCell ref="D67:G67"/>
    <mergeCell ref="A90:C90"/>
    <mergeCell ref="D90:G90"/>
    <mergeCell ref="H90:K90"/>
    <mergeCell ref="D86:G86"/>
    <mergeCell ref="H86:K86"/>
    <mergeCell ref="A96:C96"/>
    <mergeCell ref="D96:G96"/>
    <mergeCell ref="H96:K96"/>
    <mergeCell ref="A93:C93"/>
    <mergeCell ref="D93:G93"/>
    <mergeCell ref="H93:K93"/>
    <mergeCell ref="A94:C94"/>
    <mergeCell ref="D94:G94"/>
    <mergeCell ref="H94:K94"/>
    <mergeCell ref="A87:C87"/>
    <mergeCell ref="D87:G87"/>
    <mergeCell ref="H87:K87"/>
    <mergeCell ref="A88:C88"/>
    <mergeCell ref="D88:G88"/>
    <mergeCell ref="H88:K88"/>
    <mergeCell ref="D110:G110"/>
    <mergeCell ref="H110:K110"/>
    <mergeCell ref="A111:C111"/>
    <mergeCell ref="D111:G111"/>
    <mergeCell ref="H111:K111"/>
    <mergeCell ref="A112:C112"/>
    <mergeCell ref="D112:G112"/>
    <mergeCell ref="H112:K112"/>
    <mergeCell ref="A107:K107"/>
    <mergeCell ref="A108:C108"/>
    <mergeCell ref="D108:G108"/>
    <mergeCell ref="H108:K108"/>
    <mergeCell ref="A109:C109"/>
    <mergeCell ref="D109:G109"/>
    <mergeCell ref="H109:K109"/>
    <mergeCell ref="A115:C115"/>
    <mergeCell ref="D115:G115"/>
    <mergeCell ref="H115:K115"/>
    <mergeCell ref="A116:C116"/>
    <mergeCell ref="D116:G116"/>
    <mergeCell ref="H116:K116"/>
    <mergeCell ref="A113:C113"/>
    <mergeCell ref="D113:G113"/>
    <mergeCell ref="H113:K113"/>
    <mergeCell ref="A114:C114"/>
    <mergeCell ref="D114:G114"/>
    <mergeCell ref="H114:K114"/>
    <mergeCell ref="D156:G156"/>
    <mergeCell ref="H156:K156"/>
    <mergeCell ref="A157:C157"/>
    <mergeCell ref="D157:G157"/>
    <mergeCell ref="H157:K157"/>
    <mergeCell ref="A158:C158"/>
    <mergeCell ref="D158:G158"/>
    <mergeCell ref="H158:K158"/>
    <mergeCell ref="A153:K153"/>
    <mergeCell ref="A154:C154"/>
    <mergeCell ref="D154:G154"/>
    <mergeCell ref="H154:K154"/>
    <mergeCell ref="A155:C155"/>
    <mergeCell ref="D155:G155"/>
    <mergeCell ref="H155:K155"/>
    <mergeCell ref="A161:C161"/>
    <mergeCell ref="D161:G161"/>
    <mergeCell ref="H161:K161"/>
    <mergeCell ref="A162:C162"/>
    <mergeCell ref="D162:G162"/>
    <mergeCell ref="H162:K162"/>
    <mergeCell ref="A159:C159"/>
    <mergeCell ref="D159:G159"/>
    <mergeCell ref="H159:K159"/>
    <mergeCell ref="A160:C160"/>
    <mergeCell ref="D160:G160"/>
    <mergeCell ref="H160:K160"/>
    <mergeCell ref="A165:C165"/>
    <mergeCell ref="D165:G165"/>
    <mergeCell ref="H165:K165"/>
    <mergeCell ref="A166:C166"/>
    <mergeCell ref="D166:G166"/>
    <mergeCell ref="H166:K166"/>
    <mergeCell ref="A163:C163"/>
    <mergeCell ref="D163:G163"/>
    <mergeCell ref="H163:K163"/>
    <mergeCell ref="A164:C164"/>
    <mergeCell ref="D164:G164"/>
    <mergeCell ref="H164:K164"/>
    <mergeCell ref="A119:C119"/>
    <mergeCell ref="D119:G119"/>
    <mergeCell ref="H119:K119"/>
    <mergeCell ref="A120:C120"/>
    <mergeCell ref="D120:G120"/>
    <mergeCell ref="H120:K120"/>
    <mergeCell ref="A117:C117"/>
    <mergeCell ref="D117:G117"/>
    <mergeCell ref="H117:K117"/>
    <mergeCell ref="A118:C118"/>
    <mergeCell ref="D118:G118"/>
    <mergeCell ref="H118:K118"/>
    <mergeCell ref="A6:K6"/>
    <mergeCell ref="A7:H7"/>
    <mergeCell ref="B8:H8"/>
    <mergeCell ref="A102:K102"/>
    <mergeCell ref="A103:H103"/>
    <mergeCell ref="B104:H104"/>
    <mergeCell ref="A78:K78"/>
    <mergeCell ref="A79:H79"/>
    <mergeCell ref="B80:H80"/>
    <mergeCell ref="A54:K54"/>
    <mergeCell ref="A55:H55"/>
    <mergeCell ref="B56:H56"/>
    <mergeCell ref="A95:C95"/>
    <mergeCell ref="D95:G95"/>
    <mergeCell ref="H95:K95"/>
    <mergeCell ref="A91:C91"/>
    <mergeCell ref="D91:G91"/>
    <mergeCell ref="H91:K91"/>
    <mergeCell ref="A92:C92"/>
    <mergeCell ref="D92:G92"/>
    <mergeCell ref="H92:K92"/>
    <mergeCell ref="A89:C89"/>
    <mergeCell ref="D89:G89"/>
    <mergeCell ref="H89:K89"/>
  </mergeCells>
  <pageMargins left="0.78740157480314965" right="0.11811023622047245" top="0.98425196850393704" bottom="0.39370078740157483" header="0.19685039370078741" footer="0.19685039370078741"/>
  <pageSetup paperSize="9" scale="97" orientation="portrait" r:id="rId1"/>
  <headerFooter alignWithMargins="0"/>
  <rowBreaks count="4" manualBreakCount="4">
    <brk id="1" max="10" man="1"/>
    <brk id="48" max="11" man="1"/>
    <brk id="96" max="11" man="1"/>
    <brk id="14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8"/>
  <sheetViews>
    <sheetView view="pageBreakPreview" topLeftCell="A55" zoomScale="78" zoomScaleNormal="100" zoomScaleSheetLayoutView="78" workbookViewId="0">
      <selection activeCell="G70" sqref="G70"/>
    </sheetView>
  </sheetViews>
  <sheetFormatPr defaultColWidth="10.140625" defaultRowHeight="15" x14ac:dyDescent="0.25"/>
  <cols>
    <col min="1" max="1" width="26.42578125" style="40" customWidth="1"/>
    <col min="2" max="2" width="17.42578125" style="40" customWidth="1"/>
    <col min="3" max="3" width="18.85546875" style="40" customWidth="1"/>
    <col min="4" max="4" width="21.28515625" style="40" customWidth="1"/>
    <col min="5" max="5" width="26.28515625" style="40" customWidth="1"/>
    <col min="6" max="6" width="21.140625" style="40" customWidth="1"/>
    <col min="7" max="7" width="18.42578125" style="40" customWidth="1"/>
    <col min="8" max="8" width="2" style="40" customWidth="1"/>
    <col min="9" max="16384" width="10.140625" style="40"/>
  </cols>
  <sheetData>
    <row r="1" spans="1:157" s="41" customFormat="1" ht="12.75" x14ac:dyDescent="0.2">
      <c r="G1" s="49" t="s">
        <v>124</v>
      </c>
    </row>
    <row r="2" spans="1:157" s="41" customFormat="1" ht="12.75" customHeight="1" x14ac:dyDescent="0.2">
      <c r="G2" s="48" t="s">
        <v>110</v>
      </c>
    </row>
    <row r="3" spans="1:157" x14ac:dyDescent="0.25">
      <c r="G3" s="47" t="s">
        <v>1</v>
      </c>
    </row>
    <row r="4" spans="1:157" s="45" customFormat="1" ht="48.75" customHeight="1" x14ac:dyDescent="0.25">
      <c r="A4" s="607" t="s">
        <v>109</v>
      </c>
      <c r="B4" s="607"/>
      <c r="C4" s="607"/>
      <c r="D4" s="607"/>
      <c r="E4" s="607"/>
      <c r="F4" s="607"/>
      <c r="G4" s="607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</row>
    <row r="5" spans="1:157" s="45" customFormat="1" ht="36" customHeight="1" x14ac:dyDescent="0.25">
      <c r="B5" s="606" t="s">
        <v>119</v>
      </c>
      <c r="C5" s="606"/>
      <c r="D5" s="606"/>
      <c r="E5" s="606"/>
      <c r="F5" s="606"/>
      <c r="G5" s="51"/>
      <c r="H5" s="50"/>
      <c r="I5" s="50"/>
      <c r="J5" s="50"/>
      <c r="K5" s="50"/>
      <c r="L5" s="50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</row>
    <row r="6" spans="1:157" s="44" customFormat="1" ht="11.25" x14ac:dyDescent="0.2">
      <c r="F6" s="605"/>
      <c r="G6" s="605"/>
    </row>
    <row r="7" spans="1:157" s="5" customFormat="1" ht="15" customHeight="1" x14ac:dyDescent="0.25">
      <c r="A7" s="604" t="s">
        <v>117</v>
      </c>
      <c r="B7" s="604"/>
      <c r="C7" s="604"/>
      <c r="D7" s="604"/>
      <c r="E7" s="43"/>
      <c r="H7" s="43"/>
      <c r="I7" s="43"/>
      <c r="J7" s="43"/>
      <c r="K7" s="43"/>
      <c r="L7" s="43"/>
      <c r="M7" s="43"/>
    </row>
    <row r="8" spans="1:157" s="93" customFormat="1" ht="15.75" x14ac:dyDescent="0.25">
      <c r="B8" s="494"/>
      <c r="C8" s="494"/>
      <c r="D8" s="494"/>
      <c r="G8" s="242" t="s">
        <v>514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</row>
    <row r="9" spans="1:157" s="41" customFormat="1" ht="20.25" customHeight="1" x14ac:dyDescent="0.2">
      <c r="A9" s="608" t="s">
        <v>122</v>
      </c>
      <c r="B9" s="608" t="s">
        <v>116</v>
      </c>
      <c r="C9" s="608" t="s">
        <v>115</v>
      </c>
      <c r="D9" s="608" t="s">
        <v>118</v>
      </c>
      <c r="E9" s="608"/>
      <c r="F9" s="608" t="s">
        <v>112</v>
      </c>
      <c r="G9" s="608" t="s">
        <v>111</v>
      </c>
    </row>
    <row r="10" spans="1:157" s="41" customFormat="1" ht="36" customHeight="1" x14ac:dyDescent="0.2">
      <c r="A10" s="608"/>
      <c r="B10" s="608"/>
      <c r="C10" s="608"/>
      <c r="D10" s="230" t="s">
        <v>114</v>
      </c>
      <c r="E10" s="230" t="s">
        <v>113</v>
      </c>
      <c r="F10" s="608"/>
      <c r="G10" s="608"/>
    </row>
    <row r="11" spans="1:157" s="44" customFormat="1" ht="11.25" x14ac:dyDescent="0.2">
      <c r="A11" s="125" t="s">
        <v>4</v>
      </c>
      <c r="B11" s="125" t="s">
        <v>5</v>
      </c>
      <c r="C11" s="125" t="s">
        <v>6</v>
      </c>
      <c r="D11" s="125" t="s">
        <v>7</v>
      </c>
      <c r="E11" s="125" t="s">
        <v>51</v>
      </c>
      <c r="F11" s="125" t="s">
        <v>52</v>
      </c>
      <c r="G11" s="125" t="s">
        <v>53</v>
      </c>
    </row>
    <row r="12" spans="1:157" s="41" customFormat="1" ht="50.25" customHeight="1" x14ac:dyDescent="0.2">
      <c r="A12" s="52" t="s">
        <v>123</v>
      </c>
      <c r="B12" s="126" t="s">
        <v>450</v>
      </c>
      <c r="C12" s="126">
        <v>0</v>
      </c>
      <c r="D12" s="126">
        <v>0</v>
      </c>
      <c r="E12" s="126">
        <v>0</v>
      </c>
      <c r="F12" s="126">
        <v>0</v>
      </c>
      <c r="G12" s="126">
        <v>1</v>
      </c>
    </row>
    <row r="13" spans="1:157" s="41" customFormat="1" ht="19.5" customHeight="1" x14ac:dyDescent="0.2">
      <c r="A13" s="249"/>
      <c r="B13" s="250"/>
      <c r="C13" s="250"/>
      <c r="D13" s="250"/>
      <c r="E13" s="250"/>
      <c r="F13" s="250"/>
      <c r="G13" s="250"/>
    </row>
    <row r="14" spans="1:157" s="41" customFormat="1" ht="12.75" x14ac:dyDescent="0.2">
      <c r="G14" s="49" t="s">
        <v>124</v>
      </c>
    </row>
    <row r="15" spans="1:157" s="41" customFormat="1" ht="12.75" customHeight="1" x14ac:dyDescent="0.2">
      <c r="G15" s="48" t="s">
        <v>110</v>
      </c>
    </row>
    <row r="16" spans="1:157" x14ac:dyDescent="0.25">
      <c r="G16" s="47" t="s">
        <v>1</v>
      </c>
    </row>
    <row r="17" spans="1:157" s="45" customFormat="1" ht="48.75" customHeight="1" x14ac:dyDescent="0.25">
      <c r="A17" s="607" t="s">
        <v>109</v>
      </c>
      <c r="B17" s="607"/>
      <c r="C17" s="607"/>
      <c r="D17" s="607"/>
      <c r="E17" s="607"/>
      <c r="F17" s="607"/>
      <c r="G17" s="60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</row>
    <row r="18" spans="1:157" s="45" customFormat="1" ht="36" customHeight="1" x14ac:dyDescent="0.25">
      <c r="B18" s="606" t="s">
        <v>119</v>
      </c>
      <c r="C18" s="606"/>
      <c r="D18" s="606"/>
      <c r="E18" s="606"/>
      <c r="F18" s="606"/>
      <c r="G18" s="51"/>
      <c r="H18" s="50"/>
      <c r="I18" s="50"/>
      <c r="J18" s="50"/>
      <c r="K18" s="50"/>
      <c r="L18" s="50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</row>
    <row r="19" spans="1:157" s="44" customFormat="1" ht="11.25" x14ac:dyDescent="0.2">
      <c r="F19" s="605"/>
      <c r="G19" s="605"/>
    </row>
    <row r="20" spans="1:157" s="5" customFormat="1" ht="15" customHeight="1" x14ac:dyDescent="0.25">
      <c r="A20" s="604" t="s">
        <v>117</v>
      </c>
      <c r="B20" s="604"/>
      <c r="C20" s="604"/>
      <c r="D20" s="604"/>
      <c r="E20" s="43"/>
      <c r="H20" s="43"/>
      <c r="I20" s="43"/>
      <c r="J20" s="43"/>
      <c r="K20" s="43"/>
      <c r="L20" s="43"/>
      <c r="M20" s="43"/>
    </row>
    <row r="21" spans="1:157" s="93" customFormat="1" ht="15.75" x14ac:dyDescent="0.25">
      <c r="B21" s="494"/>
      <c r="C21" s="494"/>
      <c r="D21" s="494"/>
      <c r="G21" s="446" t="s">
        <v>502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/>
    </row>
    <row r="22" spans="1:157" s="41" customFormat="1" ht="20.25" customHeight="1" x14ac:dyDescent="0.2">
      <c r="A22" s="608" t="s">
        <v>122</v>
      </c>
      <c r="B22" s="608" t="s">
        <v>116</v>
      </c>
      <c r="C22" s="608" t="s">
        <v>115</v>
      </c>
      <c r="D22" s="608" t="s">
        <v>118</v>
      </c>
      <c r="E22" s="608"/>
      <c r="F22" s="608" t="s">
        <v>112</v>
      </c>
      <c r="G22" s="608" t="s">
        <v>111</v>
      </c>
    </row>
    <row r="23" spans="1:157" s="41" customFormat="1" ht="36" customHeight="1" x14ac:dyDescent="0.2">
      <c r="A23" s="608"/>
      <c r="B23" s="608"/>
      <c r="C23" s="608"/>
      <c r="D23" s="444" t="s">
        <v>114</v>
      </c>
      <c r="E23" s="444" t="s">
        <v>113</v>
      </c>
      <c r="F23" s="608"/>
      <c r="G23" s="608"/>
    </row>
    <row r="24" spans="1:157" s="44" customFormat="1" ht="11.25" x14ac:dyDescent="0.2">
      <c r="A24" s="125" t="s">
        <v>4</v>
      </c>
      <c r="B24" s="125" t="s">
        <v>5</v>
      </c>
      <c r="C24" s="125" t="s">
        <v>6</v>
      </c>
      <c r="D24" s="125" t="s">
        <v>7</v>
      </c>
      <c r="E24" s="125" t="s">
        <v>51</v>
      </c>
      <c r="F24" s="125" t="s">
        <v>52</v>
      </c>
      <c r="G24" s="125" t="s">
        <v>53</v>
      </c>
    </row>
    <row r="25" spans="1:157" s="41" customFormat="1" ht="50.25" customHeight="1" x14ac:dyDescent="0.2">
      <c r="A25" s="52" t="s">
        <v>123</v>
      </c>
      <c r="B25" s="126" t="s">
        <v>450</v>
      </c>
      <c r="C25" s="126">
        <v>0</v>
      </c>
      <c r="D25" s="126">
        <v>0</v>
      </c>
      <c r="E25" s="126">
        <v>0</v>
      </c>
      <c r="F25" s="126">
        <v>0</v>
      </c>
      <c r="G25" s="126" t="s">
        <v>164</v>
      </c>
    </row>
    <row r="26" spans="1:157" s="41" customFormat="1" ht="18.75" customHeight="1" x14ac:dyDescent="0.2">
      <c r="A26" s="249"/>
      <c r="B26" s="250"/>
      <c r="C26" s="250"/>
      <c r="D26" s="250"/>
      <c r="E26" s="250"/>
      <c r="F26" s="250"/>
      <c r="G26" s="250"/>
    </row>
    <row r="27" spans="1:157" s="41" customFormat="1" ht="12.75" x14ac:dyDescent="0.2">
      <c r="G27" s="49" t="s">
        <v>124</v>
      </c>
    </row>
    <row r="28" spans="1:157" s="41" customFormat="1" ht="12.75" customHeight="1" x14ac:dyDescent="0.2">
      <c r="G28" s="48" t="s">
        <v>110</v>
      </c>
    </row>
    <row r="29" spans="1:157" x14ac:dyDescent="0.25">
      <c r="G29" s="47" t="s">
        <v>1</v>
      </c>
    </row>
    <row r="30" spans="1:157" s="45" customFormat="1" ht="48.75" customHeight="1" x14ac:dyDescent="0.25">
      <c r="A30" s="607" t="s">
        <v>109</v>
      </c>
      <c r="B30" s="607"/>
      <c r="C30" s="607"/>
      <c r="D30" s="607"/>
      <c r="E30" s="607"/>
      <c r="F30" s="607"/>
      <c r="G30" s="607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</row>
    <row r="31" spans="1:157" s="45" customFormat="1" ht="36" customHeight="1" x14ac:dyDescent="0.25">
      <c r="B31" s="606" t="s">
        <v>119</v>
      </c>
      <c r="C31" s="606"/>
      <c r="D31" s="606"/>
      <c r="E31" s="606"/>
      <c r="F31" s="606"/>
      <c r="G31" s="51"/>
      <c r="H31" s="50"/>
      <c r="I31" s="50"/>
      <c r="J31" s="50"/>
      <c r="K31" s="50"/>
      <c r="L31" s="50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</row>
    <row r="32" spans="1:157" s="44" customFormat="1" ht="11.25" x14ac:dyDescent="0.2">
      <c r="F32" s="605"/>
      <c r="G32" s="605"/>
    </row>
    <row r="33" spans="1:157" s="5" customFormat="1" ht="15" customHeight="1" x14ac:dyDescent="0.25">
      <c r="A33" s="604" t="s">
        <v>117</v>
      </c>
      <c r="B33" s="604"/>
      <c r="C33" s="604"/>
      <c r="D33" s="604"/>
      <c r="E33" s="43"/>
      <c r="H33" s="43"/>
      <c r="I33" s="43"/>
      <c r="J33" s="43"/>
      <c r="K33" s="43"/>
      <c r="L33" s="43"/>
      <c r="M33" s="43"/>
    </row>
    <row r="34" spans="1:157" s="93" customFormat="1" ht="15.75" x14ac:dyDescent="0.25">
      <c r="B34" s="494"/>
      <c r="C34" s="494"/>
      <c r="D34" s="494"/>
      <c r="G34" s="244" t="s">
        <v>513</v>
      </c>
      <c r="H34" s="229"/>
      <c r="I34" s="229"/>
      <c r="J34" s="229"/>
      <c r="K34" s="229"/>
      <c r="L34" s="229"/>
      <c r="M34" s="229"/>
      <c r="N34" s="229"/>
      <c r="O34" s="229"/>
      <c r="P34" s="229"/>
      <c r="Q34" s="229"/>
    </row>
    <row r="35" spans="1:157" s="41" customFormat="1" ht="20.25" customHeight="1" x14ac:dyDescent="0.2">
      <c r="A35" s="608" t="s">
        <v>122</v>
      </c>
      <c r="B35" s="608" t="s">
        <v>116</v>
      </c>
      <c r="C35" s="608" t="s">
        <v>115</v>
      </c>
      <c r="D35" s="608" t="s">
        <v>118</v>
      </c>
      <c r="E35" s="608"/>
      <c r="F35" s="608" t="s">
        <v>112</v>
      </c>
      <c r="G35" s="608" t="s">
        <v>111</v>
      </c>
    </row>
    <row r="36" spans="1:157" s="41" customFormat="1" ht="36" customHeight="1" x14ac:dyDescent="0.2">
      <c r="A36" s="608"/>
      <c r="B36" s="608"/>
      <c r="C36" s="608"/>
      <c r="D36" s="243" t="s">
        <v>114</v>
      </c>
      <c r="E36" s="243" t="s">
        <v>113</v>
      </c>
      <c r="F36" s="608"/>
      <c r="G36" s="608"/>
    </row>
    <row r="37" spans="1:157" s="44" customFormat="1" ht="11.25" x14ac:dyDescent="0.2">
      <c r="A37" s="125" t="s">
        <v>4</v>
      </c>
      <c r="B37" s="125" t="s">
        <v>5</v>
      </c>
      <c r="C37" s="125" t="s">
        <v>6</v>
      </c>
      <c r="D37" s="125" t="s">
        <v>7</v>
      </c>
      <c r="E37" s="125" t="s">
        <v>51</v>
      </c>
      <c r="F37" s="125" t="s">
        <v>52</v>
      </c>
      <c r="G37" s="125" t="s">
        <v>53</v>
      </c>
    </row>
    <row r="38" spans="1:157" s="41" customFormat="1" ht="51.75" customHeight="1" x14ac:dyDescent="0.2">
      <c r="A38" s="52" t="s">
        <v>123</v>
      </c>
      <c r="B38" s="126" t="s">
        <v>450</v>
      </c>
      <c r="C38" s="126">
        <v>0</v>
      </c>
      <c r="D38" s="126">
        <v>0</v>
      </c>
      <c r="E38" s="126">
        <v>0</v>
      </c>
      <c r="F38" s="126">
        <v>0</v>
      </c>
      <c r="G38" s="126" t="s">
        <v>164</v>
      </c>
    </row>
    <row r="39" spans="1:157" s="41" customFormat="1" ht="11.25" customHeight="1" x14ac:dyDescent="0.2">
      <c r="A39" s="249"/>
      <c r="B39" s="250"/>
      <c r="C39" s="250"/>
      <c r="D39" s="250"/>
      <c r="E39" s="250"/>
      <c r="F39" s="250"/>
      <c r="G39" s="250"/>
    </row>
    <row r="40" spans="1:157" s="41" customFormat="1" ht="12.75" x14ac:dyDescent="0.2">
      <c r="G40" s="49" t="s">
        <v>124</v>
      </c>
    </row>
    <row r="41" spans="1:157" s="41" customFormat="1" ht="12.75" customHeight="1" x14ac:dyDescent="0.2">
      <c r="G41" s="48" t="s">
        <v>110</v>
      </c>
    </row>
    <row r="42" spans="1:157" x14ac:dyDescent="0.25">
      <c r="G42" s="47" t="s">
        <v>1</v>
      </c>
    </row>
    <row r="43" spans="1:157" s="45" customFormat="1" ht="48.75" customHeight="1" x14ac:dyDescent="0.25">
      <c r="A43" s="607" t="s">
        <v>109</v>
      </c>
      <c r="B43" s="607"/>
      <c r="C43" s="607"/>
      <c r="D43" s="607"/>
      <c r="E43" s="607"/>
      <c r="F43" s="607"/>
      <c r="G43" s="60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</row>
    <row r="44" spans="1:157" s="45" customFormat="1" ht="36" customHeight="1" x14ac:dyDescent="0.25">
      <c r="B44" s="606" t="s">
        <v>119</v>
      </c>
      <c r="C44" s="606"/>
      <c r="D44" s="606"/>
      <c r="E44" s="606"/>
      <c r="F44" s="606"/>
      <c r="G44" s="51"/>
      <c r="H44" s="50"/>
      <c r="I44" s="50"/>
      <c r="J44" s="50"/>
      <c r="K44" s="50"/>
      <c r="L44" s="50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</row>
    <row r="45" spans="1:157" s="44" customFormat="1" ht="11.25" x14ac:dyDescent="0.2">
      <c r="F45" s="605"/>
      <c r="G45" s="605"/>
    </row>
    <row r="46" spans="1:157" s="5" customFormat="1" ht="15" customHeight="1" x14ac:dyDescent="0.25">
      <c r="A46" s="604" t="s">
        <v>117</v>
      </c>
      <c r="B46" s="604"/>
      <c r="C46" s="604"/>
      <c r="D46" s="604"/>
      <c r="E46" s="43"/>
      <c r="H46" s="43"/>
      <c r="I46" s="43"/>
      <c r="J46" s="43"/>
      <c r="K46" s="43"/>
      <c r="L46" s="43"/>
      <c r="M46" s="43"/>
    </row>
    <row r="47" spans="1:157" s="93" customFormat="1" ht="15.75" x14ac:dyDescent="0.25">
      <c r="B47" s="494"/>
      <c r="C47" s="494"/>
      <c r="D47" s="494"/>
      <c r="G47" s="256" t="s">
        <v>504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</row>
    <row r="48" spans="1:157" s="41" customFormat="1" ht="20.25" customHeight="1" x14ac:dyDescent="0.2">
      <c r="A48" s="608" t="s">
        <v>122</v>
      </c>
      <c r="B48" s="608" t="s">
        <v>116</v>
      </c>
      <c r="C48" s="608" t="s">
        <v>115</v>
      </c>
      <c r="D48" s="608" t="s">
        <v>118</v>
      </c>
      <c r="E48" s="608"/>
      <c r="F48" s="608" t="s">
        <v>112</v>
      </c>
      <c r="G48" s="608" t="s">
        <v>111</v>
      </c>
    </row>
    <row r="49" spans="1:157" s="41" customFormat="1" ht="36" customHeight="1" x14ac:dyDescent="0.2">
      <c r="A49" s="608"/>
      <c r="B49" s="608"/>
      <c r="C49" s="608"/>
      <c r="D49" s="255" t="s">
        <v>114</v>
      </c>
      <c r="E49" s="255" t="s">
        <v>113</v>
      </c>
      <c r="F49" s="608"/>
      <c r="G49" s="608"/>
    </row>
    <row r="50" spans="1:157" s="44" customFormat="1" ht="11.25" x14ac:dyDescent="0.2">
      <c r="A50" s="125" t="s">
        <v>4</v>
      </c>
      <c r="B50" s="125" t="s">
        <v>5</v>
      </c>
      <c r="C50" s="125" t="s">
        <v>6</v>
      </c>
      <c r="D50" s="125" t="s">
        <v>7</v>
      </c>
      <c r="E50" s="125" t="s">
        <v>51</v>
      </c>
      <c r="F50" s="125" t="s">
        <v>52</v>
      </c>
      <c r="G50" s="125" t="s">
        <v>53</v>
      </c>
    </row>
    <row r="51" spans="1:157" s="41" customFormat="1" ht="51.75" customHeight="1" x14ac:dyDescent="0.2">
      <c r="A51" s="52" t="s">
        <v>123</v>
      </c>
      <c r="B51" s="126" t="s">
        <v>450</v>
      </c>
      <c r="C51" s="126">
        <v>0</v>
      </c>
      <c r="D51" s="126">
        <v>0</v>
      </c>
      <c r="E51" s="126">
        <v>0</v>
      </c>
      <c r="F51" s="126">
        <v>0</v>
      </c>
      <c r="G51" s="126" t="s">
        <v>164</v>
      </c>
    </row>
    <row r="53" spans="1:157" s="41" customFormat="1" ht="12.75" x14ac:dyDescent="0.2">
      <c r="G53" s="49" t="s">
        <v>124</v>
      </c>
    </row>
    <row r="54" spans="1:157" s="41" customFormat="1" ht="12.75" customHeight="1" x14ac:dyDescent="0.2">
      <c r="G54" s="48" t="s">
        <v>110</v>
      </c>
    </row>
    <row r="55" spans="1:157" x14ac:dyDescent="0.25">
      <c r="G55" s="47" t="s">
        <v>1</v>
      </c>
    </row>
    <row r="56" spans="1:157" s="45" customFormat="1" ht="48.75" customHeight="1" x14ac:dyDescent="0.25">
      <c r="A56" s="607" t="s">
        <v>109</v>
      </c>
      <c r="B56" s="607"/>
      <c r="C56" s="607"/>
      <c r="D56" s="607"/>
      <c r="E56" s="607"/>
      <c r="F56" s="607"/>
      <c r="G56" s="60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</row>
    <row r="57" spans="1:157" s="45" customFormat="1" ht="36" customHeight="1" x14ac:dyDescent="0.25">
      <c r="B57" s="606" t="s">
        <v>119</v>
      </c>
      <c r="C57" s="606"/>
      <c r="D57" s="606"/>
      <c r="E57" s="606"/>
      <c r="F57" s="606"/>
      <c r="G57" s="51"/>
      <c r="H57" s="50"/>
      <c r="I57" s="50"/>
      <c r="J57" s="50"/>
      <c r="K57" s="50"/>
      <c r="L57" s="50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</row>
    <row r="58" spans="1:157" s="44" customFormat="1" ht="11.25" x14ac:dyDescent="0.2">
      <c r="F58" s="605"/>
      <c r="G58" s="605"/>
    </row>
    <row r="59" spans="1:157" s="5" customFormat="1" ht="15" customHeight="1" x14ac:dyDescent="0.25">
      <c r="A59" s="604" t="s">
        <v>117</v>
      </c>
      <c r="B59" s="604"/>
      <c r="C59" s="604"/>
      <c r="D59" s="604"/>
      <c r="E59" s="43"/>
      <c r="H59" s="43"/>
      <c r="I59" s="43"/>
      <c r="J59" s="43"/>
      <c r="K59" s="43"/>
      <c r="L59" s="43"/>
      <c r="M59" s="43"/>
    </row>
    <row r="60" spans="1:157" s="93" customFormat="1" ht="15.75" x14ac:dyDescent="0.25">
      <c r="B60" s="494"/>
      <c r="C60" s="494"/>
      <c r="D60" s="494"/>
      <c r="G60" s="263" t="s">
        <v>505</v>
      </c>
      <c r="H60" s="229"/>
      <c r="I60" s="229"/>
      <c r="J60" s="229"/>
      <c r="K60" s="229"/>
      <c r="L60" s="229"/>
      <c r="M60" s="229"/>
      <c r="N60" s="229"/>
      <c r="O60" s="229"/>
      <c r="P60" s="229"/>
      <c r="Q60" s="229"/>
    </row>
    <row r="61" spans="1:157" s="41" customFormat="1" ht="20.25" customHeight="1" x14ac:dyDescent="0.2">
      <c r="A61" s="608" t="s">
        <v>122</v>
      </c>
      <c r="B61" s="608" t="s">
        <v>116</v>
      </c>
      <c r="C61" s="608" t="s">
        <v>115</v>
      </c>
      <c r="D61" s="608" t="s">
        <v>118</v>
      </c>
      <c r="E61" s="608"/>
      <c r="F61" s="608" t="s">
        <v>112</v>
      </c>
      <c r="G61" s="608" t="s">
        <v>111</v>
      </c>
    </row>
    <row r="62" spans="1:157" s="41" customFormat="1" ht="36" customHeight="1" x14ac:dyDescent="0.2">
      <c r="A62" s="608"/>
      <c r="B62" s="608"/>
      <c r="C62" s="608"/>
      <c r="D62" s="261" t="s">
        <v>114</v>
      </c>
      <c r="E62" s="261" t="s">
        <v>113</v>
      </c>
      <c r="F62" s="608"/>
      <c r="G62" s="608"/>
    </row>
    <row r="63" spans="1:157" s="44" customFormat="1" ht="11.25" x14ac:dyDescent="0.2">
      <c r="A63" s="125" t="s">
        <v>4</v>
      </c>
      <c r="B63" s="125" t="s">
        <v>5</v>
      </c>
      <c r="C63" s="125" t="s">
        <v>6</v>
      </c>
      <c r="D63" s="125" t="s">
        <v>7</v>
      </c>
      <c r="E63" s="125" t="s">
        <v>51</v>
      </c>
      <c r="F63" s="125" t="s">
        <v>52</v>
      </c>
      <c r="G63" s="125" t="s">
        <v>53</v>
      </c>
    </row>
    <row r="64" spans="1:157" s="41" customFormat="1" ht="51.75" customHeight="1" x14ac:dyDescent="0.2">
      <c r="A64" s="52" t="s">
        <v>123</v>
      </c>
      <c r="B64" s="126" t="s">
        <v>450</v>
      </c>
      <c r="C64" s="126">
        <v>0</v>
      </c>
      <c r="D64" s="126">
        <v>0</v>
      </c>
      <c r="E64" s="126">
        <v>0</v>
      </c>
      <c r="F64" s="126">
        <v>0</v>
      </c>
      <c r="G64" s="126">
        <v>0</v>
      </c>
    </row>
    <row r="66" spans="1:157" s="41" customFormat="1" ht="12.75" x14ac:dyDescent="0.2">
      <c r="G66" s="49" t="s">
        <v>124</v>
      </c>
    </row>
    <row r="67" spans="1:157" s="41" customFormat="1" ht="12.75" customHeight="1" x14ac:dyDescent="0.2">
      <c r="G67" s="48" t="s">
        <v>110</v>
      </c>
    </row>
    <row r="68" spans="1:157" x14ac:dyDescent="0.25">
      <c r="G68" s="47" t="s">
        <v>1</v>
      </c>
    </row>
    <row r="69" spans="1:157" s="45" customFormat="1" ht="48.75" customHeight="1" x14ac:dyDescent="0.25">
      <c r="A69" s="607" t="s">
        <v>109</v>
      </c>
      <c r="B69" s="607"/>
      <c r="C69" s="607"/>
      <c r="D69" s="607"/>
      <c r="E69" s="607"/>
      <c r="F69" s="607"/>
      <c r="G69" s="607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</row>
    <row r="70" spans="1:157" s="45" customFormat="1" ht="36" customHeight="1" x14ac:dyDescent="0.25">
      <c r="B70" s="606" t="s">
        <v>119</v>
      </c>
      <c r="C70" s="606"/>
      <c r="D70" s="606"/>
      <c r="E70" s="606"/>
      <c r="F70" s="606"/>
      <c r="G70" s="51"/>
      <c r="H70" s="50"/>
      <c r="I70" s="50"/>
      <c r="J70" s="50"/>
      <c r="K70" s="50"/>
      <c r="L70" s="50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</row>
    <row r="71" spans="1:157" s="44" customFormat="1" ht="11.25" x14ac:dyDescent="0.2">
      <c r="F71" s="605"/>
      <c r="G71" s="605"/>
    </row>
    <row r="72" spans="1:157" s="5" customFormat="1" ht="15" customHeight="1" x14ac:dyDescent="0.25">
      <c r="A72" s="604" t="s">
        <v>117</v>
      </c>
      <c r="B72" s="604"/>
      <c r="C72" s="604"/>
      <c r="D72" s="604"/>
      <c r="E72" s="43"/>
      <c r="H72" s="43"/>
      <c r="I72" s="43"/>
      <c r="J72" s="43"/>
      <c r="K72" s="43"/>
      <c r="L72" s="43"/>
      <c r="M72" s="43"/>
    </row>
    <row r="73" spans="1:157" s="93" customFormat="1" ht="15.75" x14ac:dyDescent="0.25">
      <c r="B73" s="494"/>
      <c r="C73" s="494"/>
      <c r="D73" s="494"/>
      <c r="G73" s="310" t="s">
        <v>506</v>
      </c>
      <c r="H73" s="229"/>
      <c r="I73" s="229"/>
      <c r="J73" s="229"/>
      <c r="K73" s="229"/>
      <c r="L73" s="229"/>
      <c r="M73" s="229"/>
      <c r="N73" s="229"/>
      <c r="O73" s="229"/>
      <c r="P73" s="229"/>
      <c r="Q73" s="229"/>
    </row>
    <row r="74" spans="1:157" s="41" customFormat="1" ht="20.25" customHeight="1" x14ac:dyDescent="0.2">
      <c r="A74" s="608" t="s">
        <v>122</v>
      </c>
      <c r="B74" s="608" t="s">
        <v>116</v>
      </c>
      <c r="C74" s="608" t="s">
        <v>115</v>
      </c>
      <c r="D74" s="608" t="s">
        <v>118</v>
      </c>
      <c r="E74" s="608"/>
      <c r="F74" s="608" t="s">
        <v>112</v>
      </c>
      <c r="G74" s="608" t="s">
        <v>111</v>
      </c>
    </row>
    <row r="75" spans="1:157" s="41" customFormat="1" ht="36" customHeight="1" x14ac:dyDescent="0.2">
      <c r="A75" s="608"/>
      <c r="B75" s="608"/>
      <c r="C75" s="608"/>
      <c r="D75" s="309" t="s">
        <v>114</v>
      </c>
      <c r="E75" s="309" t="s">
        <v>113</v>
      </c>
      <c r="F75" s="608"/>
      <c r="G75" s="608"/>
    </row>
    <row r="76" spans="1:157" s="44" customFormat="1" ht="11.25" x14ac:dyDescent="0.2">
      <c r="A76" s="125" t="s">
        <v>4</v>
      </c>
      <c r="B76" s="125" t="s">
        <v>5</v>
      </c>
      <c r="C76" s="125" t="s">
        <v>6</v>
      </c>
      <c r="D76" s="125" t="s">
        <v>7</v>
      </c>
      <c r="E76" s="125" t="s">
        <v>51</v>
      </c>
      <c r="F76" s="125" t="s">
        <v>52</v>
      </c>
      <c r="G76" s="125" t="s">
        <v>53</v>
      </c>
    </row>
    <row r="77" spans="1:157" s="41" customFormat="1" ht="51.75" customHeight="1" x14ac:dyDescent="0.2">
      <c r="A77" s="52" t="s">
        <v>123</v>
      </c>
      <c r="B77" s="126" t="s">
        <v>450</v>
      </c>
      <c r="C77" s="126">
        <v>3</v>
      </c>
      <c r="D77" s="126">
        <v>1</v>
      </c>
      <c r="E77" s="126">
        <v>0</v>
      </c>
      <c r="F77" s="126">
        <v>2</v>
      </c>
      <c r="G77" s="126">
        <v>0</v>
      </c>
    </row>
    <row r="78" spans="1:157" ht="11.25" customHeight="1" x14ac:dyDescent="0.25"/>
  </sheetData>
  <mergeCells count="66">
    <mergeCell ref="G22:G23"/>
    <mergeCell ref="A22:A23"/>
    <mergeCell ref="B22:B23"/>
    <mergeCell ref="C22:C23"/>
    <mergeCell ref="D22:E22"/>
    <mergeCell ref="F22:F23"/>
    <mergeCell ref="A17:G17"/>
    <mergeCell ref="B18:F18"/>
    <mergeCell ref="F19:G19"/>
    <mergeCell ref="A20:D20"/>
    <mergeCell ref="B21:D21"/>
    <mergeCell ref="G74:G75"/>
    <mergeCell ref="A74:A75"/>
    <mergeCell ref="B74:B75"/>
    <mergeCell ref="C74:C75"/>
    <mergeCell ref="D74:E74"/>
    <mergeCell ref="F74:F75"/>
    <mergeCell ref="A69:G69"/>
    <mergeCell ref="B70:F70"/>
    <mergeCell ref="F71:G71"/>
    <mergeCell ref="A72:D72"/>
    <mergeCell ref="B73:D73"/>
    <mergeCell ref="G61:G62"/>
    <mergeCell ref="A61:A62"/>
    <mergeCell ref="B61:B62"/>
    <mergeCell ref="C61:C62"/>
    <mergeCell ref="D61:E61"/>
    <mergeCell ref="F61:F62"/>
    <mergeCell ref="A56:G56"/>
    <mergeCell ref="B57:F57"/>
    <mergeCell ref="F58:G58"/>
    <mergeCell ref="A59:D59"/>
    <mergeCell ref="B60:D60"/>
    <mergeCell ref="G48:G49"/>
    <mergeCell ref="A48:A49"/>
    <mergeCell ref="B48:B49"/>
    <mergeCell ref="C48:C49"/>
    <mergeCell ref="D48:E48"/>
    <mergeCell ref="F48:F49"/>
    <mergeCell ref="A43:G43"/>
    <mergeCell ref="B44:F44"/>
    <mergeCell ref="F45:G45"/>
    <mergeCell ref="A46:D46"/>
    <mergeCell ref="B47:D47"/>
    <mergeCell ref="A4:G4"/>
    <mergeCell ref="F6:G6"/>
    <mergeCell ref="B9:B10"/>
    <mergeCell ref="B5:F5"/>
    <mergeCell ref="B8:D8"/>
    <mergeCell ref="F9:F10"/>
    <mergeCell ref="A9:A10"/>
    <mergeCell ref="A7:D7"/>
    <mergeCell ref="C9:C10"/>
    <mergeCell ref="D9:E9"/>
    <mergeCell ref="G9:G10"/>
    <mergeCell ref="G35:G36"/>
    <mergeCell ref="F35:F36"/>
    <mergeCell ref="C35:C36"/>
    <mergeCell ref="B35:B36"/>
    <mergeCell ref="A35:A36"/>
    <mergeCell ref="D35:E35"/>
    <mergeCell ref="B34:D34"/>
    <mergeCell ref="A33:D33"/>
    <mergeCell ref="F32:G32"/>
    <mergeCell ref="B31:F31"/>
    <mergeCell ref="A30:G30"/>
  </mergeCells>
  <pageMargins left="0.98425196850393704" right="0.51181102362204722" top="0.78740157480314965" bottom="0.39370078740157483" header="0.19685039370078741" footer="0.19685039370078741"/>
  <pageSetup paperSize="9" scale="84" orientation="landscape" r:id="rId1"/>
  <headerFooter alignWithMargins="0"/>
  <rowBreaks count="2" manualBreakCount="2">
    <brk id="26" max="7" man="1"/>
    <brk id="5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view="pageBreakPreview" topLeftCell="A43" zoomScale="96" zoomScaleNormal="100" zoomScaleSheetLayoutView="96" workbookViewId="0">
      <selection activeCell="H51" sqref="H51"/>
    </sheetView>
  </sheetViews>
  <sheetFormatPr defaultRowHeight="12.75" x14ac:dyDescent="0.2"/>
  <cols>
    <col min="1" max="1" width="4.85546875" customWidth="1"/>
    <col min="2" max="2" width="14.140625" customWidth="1"/>
    <col min="3" max="3" width="12.5703125" customWidth="1"/>
    <col min="4" max="4" width="19.7109375" customWidth="1"/>
    <col min="5" max="5" width="11.85546875" customWidth="1"/>
    <col min="6" max="6" width="9.42578125" customWidth="1"/>
    <col min="7" max="7" width="11.85546875" customWidth="1"/>
    <col min="8" max="8" width="9.85546875" customWidth="1"/>
    <col min="9" max="9" width="11.85546875" customWidth="1"/>
    <col min="10" max="10" width="9.28515625" customWidth="1"/>
    <col min="11" max="11" width="10.7109375" customWidth="1"/>
    <col min="12" max="12" width="12.42578125" customWidth="1"/>
    <col min="13" max="13" width="11.140625" customWidth="1"/>
    <col min="14" max="14" width="2.5703125" customWidth="1"/>
  </cols>
  <sheetData>
    <row r="1" spans="1:13" x14ac:dyDescent="0.2">
      <c r="B1" s="18"/>
      <c r="C1" s="18"/>
      <c r="D1" s="18"/>
      <c r="E1" s="18"/>
      <c r="F1" s="18"/>
      <c r="G1" s="18"/>
      <c r="H1" s="18"/>
      <c r="I1" s="18"/>
      <c r="J1" s="18"/>
      <c r="K1" s="18"/>
      <c r="M1" s="26" t="s">
        <v>175</v>
      </c>
    </row>
    <row r="2" spans="1:13" x14ac:dyDescent="0.2">
      <c r="B2" s="18"/>
      <c r="C2" s="18"/>
      <c r="D2" s="18"/>
      <c r="E2" s="18"/>
      <c r="F2" s="18"/>
      <c r="G2" s="18"/>
      <c r="H2" s="18"/>
      <c r="I2" s="18"/>
      <c r="J2" s="18"/>
      <c r="K2" s="18"/>
      <c r="M2" s="27" t="s">
        <v>15</v>
      </c>
    </row>
    <row r="3" spans="1:13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M3" s="26" t="s">
        <v>1</v>
      </c>
    </row>
    <row r="4" spans="1:13" ht="18.75" customHeight="1" x14ac:dyDescent="0.3">
      <c r="A4" s="616" t="s">
        <v>108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</row>
    <row r="5" spans="1:13" ht="18.75" customHeight="1" x14ac:dyDescent="0.3">
      <c r="A5" s="616" t="s">
        <v>70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</row>
    <row r="6" spans="1:13" ht="15.75" x14ac:dyDescent="0.25">
      <c r="A6" s="617" t="s">
        <v>98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</row>
    <row r="7" spans="1:13" ht="18" customHeight="1" x14ac:dyDescent="0.2">
      <c r="A7" s="618" t="s">
        <v>13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</row>
    <row r="8" spans="1:13" ht="15.75" x14ac:dyDescent="0.25">
      <c r="A8" s="619" t="s">
        <v>97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</row>
    <row r="9" spans="1:13" ht="9.75" customHeight="1" x14ac:dyDescent="0.2">
      <c r="A9" s="621" t="s">
        <v>71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</row>
    <row r="10" spans="1:13" ht="15.75" x14ac:dyDescent="0.25">
      <c r="A10" s="623" t="s">
        <v>515</v>
      </c>
      <c r="B10" s="623"/>
      <c r="C10" s="623"/>
      <c r="D10" s="623"/>
      <c r="E10" s="623"/>
      <c r="F10" s="623"/>
      <c r="G10" s="623"/>
      <c r="H10" s="623"/>
      <c r="I10" s="624"/>
      <c r="J10" s="624"/>
      <c r="K10" s="624"/>
      <c r="L10" s="624"/>
      <c r="M10" s="624"/>
    </row>
    <row r="11" spans="1:13" ht="34.5" customHeight="1" thickBot="1" x14ac:dyDescent="0.25">
      <c r="A11" s="625" t="s">
        <v>72</v>
      </c>
      <c r="B11" s="626" t="s">
        <v>73</v>
      </c>
      <c r="C11" s="626"/>
      <c r="D11" s="626"/>
      <c r="E11" s="627" t="s">
        <v>101</v>
      </c>
      <c r="F11" s="627"/>
      <c r="G11" s="628" t="s">
        <v>102</v>
      </c>
      <c r="H11" s="629"/>
      <c r="I11" s="630" t="s">
        <v>103</v>
      </c>
      <c r="J11" s="631"/>
      <c r="K11" s="631"/>
      <c r="L11" s="631"/>
      <c r="M11" s="632"/>
    </row>
    <row r="12" spans="1:13" ht="13.5" customHeight="1" thickBot="1" x14ac:dyDescent="0.25">
      <c r="A12" s="625"/>
      <c r="B12" s="626"/>
      <c r="C12" s="626"/>
      <c r="D12" s="626"/>
      <c r="E12" s="628" t="s">
        <v>76</v>
      </c>
      <c r="F12" s="628" t="s">
        <v>77</v>
      </c>
      <c r="G12" s="628" t="s">
        <v>76</v>
      </c>
      <c r="H12" s="629" t="s">
        <v>77</v>
      </c>
      <c r="I12" s="633" t="s">
        <v>76</v>
      </c>
      <c r="J12" s="628" t="s">
        <v>77</v>
      </c>
      <c r="K12" s="628" t="s">
        <v>78</v>
      </c>
      <c r="L12" s="628"/>
      <c r="M12" s="634"/>
    </row>
    <row r="13" spans="1:13" ht="38.25" customHeight="1" thickBot="1" x14ac:dyDescent="0.25">
      <c r="A13" s="625"/>
      <c r="B13" s="626"/>
      <c r="C13" s="626"/>
      <c r="D13" s="626"/>
      <c r="E13" s="628"/>
      <c r="F13" s="628"/>
      <c r="G13" s="628"/>
      <c r="H13" s="629"/>
      <c r="I13" s="633"/>
      <c r="J13" s="628"/>
      <c r="K13" s="37" t="s">
        <v>104</v>
      </c>
      <c r="L13" s="38" t="s">
        <v>105</v>
      </c>
      <c r="M13" s="151" t="s">
        <v>80</v>
      </c>
    </row>
    <row r="14" spans="1:13" ht="13.5" thickBot="1" x14ac:dyDescent="0.25">
      <c r="A14" s="625"/>
      <c r="B14" s="635">
        <v>1</v>
      </c>
      <c r="C14" s="635"/>
      <c r="D14" s="635"/>
      <c r="E14" s="22">
        <v>2</v>
      </c>
      <c r="F14" s="22">
        <v>3</v>
      </c>
      <c r="G14" s="22">
        <v>4</v>
      </c>
      <c r="H14" s="150">
        <v>5</v>
      </c>
      <c r="I14" s="152">
        <v>6</v>
      </c>
      <c r="J14" s="22">
        <v>7</v>
      </c>
      <c r="K14" s="22">
        <v>8</v>
      </c>
      <c r="L14" s="22">
        <v>9</v>
      </c>
      <c r="M14" s="153">
        <v>10</v>
      </c>
    </row>
    <row r="15" spans="1:13" x14ac:dyDescent="0.2">
      <c r="A15" s="29">
        <v>1</v>
      </c>
      <c r="B15" s="609" t="s">
        <v>106</v>
      </c>
      <c r="C15" s="609"/>
      <c r="D15" s="609"/>
      <c r="E15" s="156" t="s">
        <v>164</v>
      </c>
      <c r="F15" s="156" t="s">
        <v>164</v>
      </c>
      <c r="G15" s="156" t="s">
        <v>164</v>
      </c>
      <c r="H15" s="156" t="s">
        <v>164</v>
      </c>
      <c r="I15" s="156" t="s">
        <v>164</v>
      </c>
      <c r="J15" s="156" t="s">
        <v>164</v>
      </c>
      <c r="K15" s="156" t="s">
        <v>164</v>
      </c>
      <c r="L15" s="156" t="s">
        <v>164</v>
      </c>
      <c r="M15" s="226" t="s">
        <v>164</v>
      </c>
    </row>
    <row r="16" spans="1:13" ht="15.75" customHeight="1" x14ac:dyDescent="0.2">
      <c r="A16" s="30">
        <v>2</v>
      </c>
      <c r="B16" s="610" t="s">
        <v>83</v>
      </c>
      <c r="C16" s="611" t="s">
        <v>84</v>
      </c>
      <c r="D16" s="31" t="s">
        <v>85</v>
      </c>
      <c r="E16" s="156" t="s">
        <v>164</v>
      </c>
      <c r="F16" s="156" t="s">
        <v>164</v>
      </c>
      <c r="G16" s="156" t="s">
        <v>164</v>
      </c>
      <c r="H16" s="156" t="s">
        <v>164</v>
      </c>
      <c r="I16" s="156" t="s">
        <v>164</v>
      </c>
      <c r="J16" s="156" t="s">
        <v>164</v>
      </c>
      <c r="K16" s="156" t="s">
        <v>164</v>
      </c>
      <c r="L16" s="156" t="s">
        <v>164</v>
      </c>
      <c r="M16" s="226" t="s">
        <v>164</v>
      </c>
    </row>
    <row r="17" spans="1:13" ht="15.75" customHeight="1" x14ac:dyDescent="0.2">
      <c r="A17" s="32">
        <v>3</v>
      </c>
      <c r="B17" s="610"/>
      <c r="C17" s="611"/>
      <c r="D17" s="33" t="s">
        <v>86</v>
      </c>
      <c r="E17" s="156" t="s">
        <v>164</v>
      </c>
      <c r="F17" s="156" t="s">
        <v>164</v>
      </c>
      <c r="G17" s="156" t="s">
        <v>164</v>
      </c>
      <c r="H17" s="156" t="s">
        <v>164</v>
      </c>
      <c r="I17" s="156" t="s">
        <v>164</v>
      </c>
      <c r="J17" s="156" t="s">
        <v>164</v>
      </c>
      <c r="K17" s="156" t="s">
        <v>164</v>
      </c>
      <c r="L17" s="156" t="s">
        <v>164</v>
      </c>
      <c r="M17" s="226" t="s">
        <v>164</v>
      </c>
    </row>
    <row r="18" spans="1:13" ht="15.75" customHeight="1" x14ac:dyDescent="0.2">
      <c r="A18" s="32">
        <v>4</v>
      </c>
      <c r="B18" s="610"/>
      <c r="C18" s="612" t="s">
        <v>87</v>
      </c>
      <c r="D18" s="34" t="s">
        <v>85</v>
      </c>
      <c r="E18" s="156" t="s">
        <v>164</v>
      </c>
      <c r="F18" s="156" t="s">
        <v>164</v>
      </c>
      <c r="G18" s="156" t="s">
        <v>164</v>
      </c>
      <c r="H18" s="156" t="s">
        <v>164</v>
      </c>
      <c r="I18" s="156" t="s">
        <v>164</v>
      </c>
      <c r="J18" s="156" t="s">
        <v>164</v>
      </c>
      <c r="K18" s="156" t="s">
        <v>164</v>
      </c>
      <c r="L18" s="156" t="s">
        <v>164</v>
      </c>
      <c r="M18" s="226" t="s">
        <v>164</v>
      </c>
    </row>
    <row r="19" spans="1:13" ht="15.75" customHeight="1" x14ac:dyDescent="0.2">
      <c r="A19" s="32">
        <v>5</v>
      </c>
      <c r="B19" s="610"/>
      <c r="C19" s="612"/>
      <c r="D19" s="34" t="s">
        <v>86</v>
      </c>
      <c r="E19" s="156" t="s">
        <v>164</v>
      </c>
      <c r="F19" s="156" t="s">
        <v>164</v>
      </c>
      <c r="G19" s="156" t="s">
        <v>164</v>
      </c>
      <c r="H19" s="156" t="s">
        <v>164</v>
      </c>
      <c r="I19" s="156" t="s">
        <v>164</v>
      </c>
      <c r="J19" s="156" t="s">
        <v>164</v>
      </c>
      <c r="K19" s="156" t="s">
        <v>164</v>
      </c>
      <c r="L19" s="156" t="s">
        <v>164</v>
      </c>
      <c r="M19" s="226" t="s">
        <v>164</v>
      </c>
    </row>
    <row r="20" spans="1:13" ht="15.75" customHeight="1" x14ac:dyDescent="0.2">
      <c r="A20" s="32">
        <v>6</v>
      </c>
      <c r="B20" s="613" t="s">
        <v>88</v>
      </c>
      <c r="C20" s="224" t="s">
        <v>84</v>
      </c>
      <c r="D20" s="34" t="s">
        <v>86</v>
      </c>
      <c r="E20" s="156" t="s">
        <v>164</v>
      </c>
      <c r="F20" s="156" t="s">
        <v>164</v>
      </c>
      <c r="G20" s="156" t="s">
        <v>164</v>
      </c>
      <c r="H20" s="156" t="s">
        <v>164</v>
      </c>
      <c r="I20" s="156" t="s">
        <v>164</v>
      </c>
      <c r="J20" s="156" t="s">
        <v>164</v>
      </c>
      <c r="K20" s="156" t="s">
        <v>164</v>
      </c>
      <c r="L20" s="156" t="s">
        <v>164</v>
      </c>
      <c r="M20" s="226" t="s">
        <v>164</v>
      </c>
    </row>
    <row r="21" spans="1:13" ht="15.75" customHeight="1" x14ac:dyDescent="0.2">
      <c r="A21" s="32">
        <v>7</v>
      </c>
      <c r="B21" s="613"/>
      <c r="C21" s="224" t="s">
        <v>87</v>
      </c>
      <c r="D21" s="34" t="s">
        <v>86</v>
      </c>
      <c r="E21" s="156" t="s">
        <v>164</v>
      </c>
      <c r="F21" s="156" t="s">
        <v>164</v>
      </c>
      <c r="G21" s="156" t="s">
        <v>164</v>
      </c>
      <c r="H21" s="156" t="s">
        <v>164</v>
      </c>
      <c r="I21" s="156" t="s">
        <v>164</v>
      </c>
      <c r="J21" s="156" t="s">
        <v>164</v>
      </c>
      <c r="K21" s="156" t="s">
        <v>164</v>
      </c>
      <c r="L21" s="156" t="s">
        <v>164</v>
      </c>
      <c r="M21" s="226" t="s">
        <v>164</v>
      </c>
    </row>
    <row r="22" spans="1:13" ht="15.75" customHeight="1" x14ac:dyDescent="0.2">
      <c r="A22" s="32">
        <v>8</v>
      </c>
      <c r="B22" s="614" t="s">
        <v>89</v>
      </c>
      <c r="C22" s="224" t="s">
        <v>84</v>
      </c>
      <c r="D22" s="34" t="s">
        <v>86</v>
      </c>
      <c r="E22" s="156" t="s">
        <v>164</v>
      </c>
      <c r="F22" s="156" t="s">
        <v>164</v>
      </c>
      <c r="G22" s="156" t="s">
        <v>164</v>
      </c>
      <c r="H22" s="156" t="s">
        <v>164</v>
      </c>
      <c r="I22" s="156" t="s">
        <v>164</v>
      </c>
      <c r="J22" s="156" t="s">
        <v>164</v>
      </c>
      <c r="K22" s="156" t="s">
        <v>164</v>
      </c>
      <c r="L22" s="156" t="s">
        <v>164</v>
      </c>
      <c r="M22" s="226" t="s">
        <v>164</v>
      </c>
    </row>
    <row r="23" spans="1:13" ht="15.75" customHeight="1" x14ac:dyDescent="0.2">
      <c r="A23" s="32">
        <v>9</v>
      </c>
      <c r="B23" s="614"/>
      <c r="C23" s="39" t="s">
        <v>87</v>
      </c>
      <c r="D23" s="35" t="s">
        <v>86</v>
      </c>
      <c r="E23" s="156" t="s">
        <v>164</v>
      </c>
      <c r="F23" s="156" t="s">
        <v>164</v>
      </c>
      <c r="G23" s="156" t="s">
        <v>164</v>
      </c>
      <c r="H23" s="156" t="s">
        <v>164</v>
      </c>
      <c r="I23" s="156" t="s">
        <v>164</v>
      </c>
      <c r="J23" s="156" t="s">
        <v>164</v>
      </c>
      <c r="K23" s="156" t="s">
        <v>164</v>
      </c>
      <c r="L23" s="156" t="s">
        <v>164</v>
      </c>
      <c r="M23" s="226" t="s">
        <v>164</v>
      </c>
    </row>
    <row r="24" spans="1:13" ht="21" customHeight="1" x14ac:dyDescent="0.2">
      <c r="A24" s="36">
        <v>10</v>
      </c>
      <c r="B24" s="613" t="s">
        <v>174</v>
      </c>
      <c r="C24" s="613"/>
      <c r="D24" s="613"/>
      <c r="E24" s="156" t="s">
        <v>164</v>
      </c>
      <c r="F24" s="156" t="s">
        <v>164</v>
      </c>
      <c r="G24" s="156" t="s">
        <v>164</v>
      </c>
      <c r="H24" s="156" t="s">
        <v>164</v>
      </c>
      <c r="I24" s="156" t="s">
        <v>164</v>
      </c>
      <c r="J24" s="156" t="s">
        <v>164</v>
      </c>
      <c r="K24" s="156" t="s">
        <v>164</v>
      </c>
      <c r="L24" s="156" t="s">
        <v>164</v>
      </c>
      <c r="M24" s="226" t="s">
        <v>164</v>
      </c>
    </row>
    <row r="25" spans="1:13" ht="16.5" customHeight="1" x14ac:dyDescent="0.2">
      <c r="A25" s="36">
        <v>11</v>
      </c>
      <c r="B25" s="613" t="s">
        <v>96</v>
      </c>
      <c r="C25" s="613"/>
      <c r="D25" s="613"/>
      <c r="E25" s="156">
        <f t="shared" ref="E25:M25" si="0">SUM(E15:E24)</f>
        <v>0</v>
      </c>
      <c r="F25" s="156">
        <f t="shared" si="0"/>
        <v>0</v>
      </c>
      <c r="G25" s="156">
        <f t="shared" si="0"/>
        <v>0</v>
      </c>
      <c r="H25" s="156">
        <f t="shared" si="0"/>
        <v>0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0</v>
      </c>
      <c r="M25" s="260">
        <f t="shared" si="0"/>
        <v>0</v>
      </c>
    </row>
    <row r="26" spans="1:13" ht="18.75" customHeight="1" x14ac:dyDescent="0.2">
      <c r="A26" s="36">
        <v>12</v>
      </c>
      <c r="B26" s="615" t="s">
        <v>107</v>
      </c>
      <c r="C26" s="615"/>
      <c r="D26" s="615"/>
      <c r="E26" s="156" t="s">
        <v>164</v>
      </c>
      <c r="F26" s="156" t="s">
        <v>164</v>
      </c>
      <c r="G26" s="156" t="s">
        <v>164</v>
      </c>
      <c r="H26" s="156" t="s">
        <v>164</v>
      </c>
      <c r="I26" s="156" t="s">
        <v>164</v>
      </c>
      <c r="J26" s="156" t="s">
        <v>164</v>
      </c>
      <c r="K26" s="156" t="s">
        <v>164</v>
      </c>
      <c r="L26" s="156" t="s">
        <v>164</v>
      </c>
      <c r="M26" s="226" t="s">
        <v>164</v>
      </c>
    </row>
    <row r="27" spans="1:13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6" t="s">
        <v>175</v>
      </c>
    </row>
    <row r="28" spans="1:13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M28" s="27" t="s">
        <v>15</v>
      </c>
    </row>
    <row r="29" spans="1:13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M29" s="26" t="s">
        <v>1</v>
      </c>
    </row>
    <row r="30" spans="1:13" ht="18.75" customHeight="1" x14ac:dyDescent="0.3">
      <c r="A30" s="616" t="s">
        <v>108</v>
      </c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</row>
    <row r="31" spans="1:13" ht="18.75" customHeight="1" x14ac:dyDescent="0.3">
      <c r="A31" s="616" t="s">
        <v>70</v>
      </c>
      <c r="B31" s="616"/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M31" s="616"/>
    </row>
    <row r="32" spans="1:13" ht="15.75" x14ac:dyDescent="0.25">
      <c r="A32" s="617" t="s">
        <v>98</v>
      </c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</row>
    <row r="33" spans="1:13" ht="18" customHeight="1" x14ac:dyDescent="0.2">
      <c r="A33" s="618" t="s">
        <v>13</v>
      </c>
      <c r="B33" s="618"/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</row>
    <row r="34" spans="1:13" ht="15.75" x14ac:dyDescent="0.25">
      <c r="A34" s="619" t="s">
        <v>97</v>
      </c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</row>
    <row r="35" spans="1:13" ht="9.75" customHeight="1" x14ac:dyDescent="0.2">
      <c r="A35" s="621" t="s">
        <v>71</v>
      </c>
      <c r="B35" s="622"/>
      <c r="C35" s="622"/>
      <c r="D35" s="622"/>
      <c r="E35" s="622"/>
      <c r="F35" s="622"/>
      <c r="G35" s="622"/>
      <c r="H35" s="622"/>
      <c r="I35" s="622"/>
      <c r="J35" s="622"/>
      <c r="K35" s="622"/>
      <c r="L35" s="622"/>
      <c r="M35" s="622"/>
    </row>
    <row r="36" spans="1:13" ht="15.75" x14ac:dyDescent="0.25">
      <c r="A36" s="623" t="s">
        <v>516</v>
      </c>
      <c r="B36" s="623"/>
      <c r="C36" s="623"/>
      <c r="D36" s="623"/>
      <c r="E36" s="623"/>
      <c r="F36" s="623"/>
      <c r="G36" s="623"/>
      <c r="H36" s="623"/>
      <c r="I36" s="624"/>
      <c r="J36" s="624"/>
      <c r="K36" s="624"/>
      <c r="L36" s="624"/>
      <c r="M36" s="624"/>
    </row>
    <row r="37" spans="1:13" ht="27.75" customHeight="1" thickBot="1" x14ac:dyDescent="0.25">
      <c r="A37" s="625" t="s">
        <v>72</v>
      </c>
      <c r="B37" s="626" t="s">
        <v>73</v>
      </c>
      <c r="C37" s="626"/>
      <c r="D37" s="626"/>
      <c r="E37" s="627" t="s">
        <v>101</v>
      </c>
      <c r="F37" s="627"/>
      <c r="G37" s="628" t="s">
        <v>102</v>
      </c>
      <c r="H37" s="629"/>
      <c r="I37" s="630" t="s">
        <v>103</v>
      </c>
      <c r="J37" s="631"/>
      <c r="K37" s="631"/>
      <c r="L37" s="631"/>
      <c r="M37" s="632"/>
    </row>
    <row r="38" spans="1:13" ht="13.5" customHeight="1" thickBot="1" x14ac:dyDescent="0.25">
      <c r="A38" s="625"/>
      <c r="B38" s="626"/>
      <c r="C38" s="626"/>
      <c r="D38" s="626"/>
      <c r="E38" s="628" t="s">
        <v>76</v>
      </c>
      <c r="F38" s="628" t="s">
        <v>77</v>
      </c>
      <c r="G38" s="628" t="s">
        <v>76</v>
      </c>
      <c r="H38" s="629" t="s">
        <v>77</v>
      </c>
      <c r="I38" s="633" t="s">
        <v>76</v>
      </c>
      <c r="J38" s="628" t="s">
        <v>77</v>
      </c>
      <c r="K38" s="628" t="s">
        <v>78</v>
      </c>
      <c r="L38" s="628"/>
      <c r="M38" s="634"/>
    </row>
    <row r="39" spans="1:13" ht="38.25" customHeight="1" thickBot="1" x14ac:dyDescent="0.25">
      <c r="A39" s="625"/>
      <c r="B39" s="626"/>
      <c r="C39" s="626"/>
      <c r="D39" s="626"/>
      <c r="E39" s="628"/>
      <c r="F39" s="628"/>
      <c r="G39" s="628"/>
      <c r="H39" s="629"/>
      <c r="I39" s="633"/>
      <c r="J39" s="628"/>
      <c r="K39" s="37" t="s">
        <v>104</v>
      </c>
      <c r="L39" s="38" t="s">
        <v>105</v>
      </c>
      <c r="M39" s="151" t="s">
        <v>80</v>
      </c>
    </row>
    <row r="40" spans="1:13" ht="13.5" thickBot="1" x14ac:dyDescent="0.25">
      <c r="A40" s="625"/>
      <c r="B40" s="635">
        <v>1</v>
      </c>
      <c r="C40" s="635"/>
      <c r="D40" s="635"/>
      <c r="E40" s="22">
        <v>2</v>
      </c>
      <c r="F40" s="22">
        <v>3</v>
      </c>
      <c r="G40" s="22">
        <v>4</v>
      </c>
      <c r="H40" s="150">
        <v>5</v>
      </c>
      <c r="I40" s="152">
        <v>6</v>
      </c>
      <c r="J40" s="22">
        <v>7</v>
      </c>
      <c r="K40" s="22">
        <v>8</v>
      </c>
      <c r="L40" s="22">
        <v>9</v>
      </c>
      <c r="M40" s="153">
        <v>10</v>
      </c>
    </row>
    <row r="41" spans="1:13" x14ac:dyDescent="0.2">
      <c r="A41" s="29">
        <v>1</v>
      </c>
      <c r="B41" s="609" t="s">
        <v>106</v>
      </c>
      <c r="C41" s="609"/>
      <c r="D41" s="609"/>
      <c r="E41" s="156" t="s">
        <v>164</v>
      </c>
      <c r="F41" s="156" t="s">
        <v>164</v>
      </c>
      <c r="G41" s="156" t="s">
        <v>164</v>
      </c>
      <c r="H41" s="156" t="s">
        <v>164</v>
      </c>
      <c r="I41" s="156" t="s">
        <v>164</v>
      </c>
      <c r="J41" s="156" t="s">
        <v>164</v>
      </c>
      <c r="K41" s="156" t="s">
        <v>164</v>
      </c>
      <c r="L41" s="156" t="s">
        <v>164</v>
      </c>
      <c r="M41" s="226" t="s">
        <v>164</v>
      </c>
    </row>
    <row r="42" spans="1:13" ht="16.5" customHeight="1" x14ac:dyDescent="0.2">
      <c r="A42" s="30">
        <v>2</v>
      </c>
      <c r="B42" s="610" t="s">
        <v>83</v>
      </c>
      <c r="C42" s="611" t="s">
        <v>84</v>
      </c>
      <c r="D42" s="31" t="s">
        <v>85</v>
      </c>
      <c r="E42" s="156" t="s">
        <v>164</v>
      </c>
      <c r="F42" s="156" t="s">
        <v>164</v>
      </c>
      <c r="G42" s="156" t="s">
        <v>164</v>
      </c>
      <c r="H42" s="156" t="s">
        <v>164</v>
      </c>
      <c r="I42" s="156" t="s">
        <v>164</v>
      </c>
      <c r="J42" s="156" t="s">
        <v>164</v>
      </c>
      <c r="K42" s="156" t="s">
        <v>164</v>
      </c>
      <c r="L42" s="156" t="s">
        <v>164</v>
      </c>
      <c r="M42" s="226" t="s">
        <v>164</v>
      </c>
    </row>
    <row r="43" spans="1:13" ht="16.5" customHeight="1" x14ac:dyDescent="0.2">
      <c r="A43" s="32">
        <v>3</v>
      </c>
      <c r="B43" s="610"/>
      <c r="C43" s="611"/>
      <c r="D43" s="33" t="s">
        <v>86</v>
      </c>
      <c r="E43" s="156" t="s">
        <v>164</v>
      </c>
      <c r="F43" s="156" t="s">
        <v>164</v>
      </c>
      <c r="G43" s="156" t="s">
        <v>164</v>
      </c>
      <c r="H43" s="156" t="s">
        <v>164</v>
      </c>
      <c r="I43" s="156" t="s">
        <v>164</v>
      </c>
      <c r="J43" s="156" t="s">
        <v>164</v>
      </c>
      <c r="K43" s="156" t="s">
        <v>164</v>
      </c>
      <c r="L43" s="156" t="s">
        <v>164</v>
      </c>
      <c r="M43" s="226" t="s">
        <v>164</v>
      </c>
    </row>
    <row r="44" spans="1:13" ht="16.5" customHeight="1" x14ac:dyDescent="0.2">
      <c r="A44" s="32">
        <v>4</v>
      </c>
      <c r="B44" s="610"/>
      <c r="C44" s="612" t="s">
        <v>87</v>
      </c>
      <c r="D44" s="34" t="s">
        <v>85</v>
      </c>
      <c r="E44" s="156" t="s">
        <v>164</v>
      </c>
      <c r="F44" s="156" t="s">
        <v>164</v>
      </c>
      <c r="G44" s="156" t="s">
        <v>164</v>
      </c>
      <c r="H44" s="156" t="s">
        <v>164</v>
      </c>
      <c r="I44" s="156" t="s">
        <v>164</v>
      </c>
      <c r="J44" s="156" t="s">
        <v>164</v>
      </c>
      <c r="K44" s="156" t="s">
        <v>164</v>
      </c>
      <c r="L44" s="156" t="s">
        <v>164</v>
      </c>
      <c r="M44" s="226" t="s">
        <v>164</v>
      </c>
    </row>
    <row r="45" spans="1:13" ht="16.5" customHeight="1" x14ac:dyDescent="0.2">
      <c r="A45" s="32">
        <v>5</v>
      </c>
      <c r="B45" s="610"/>
      <c r="C45" s="612"/>
      <c r="D45" s="34" t="s">
        <v>86</v>
      </c>
      <c r="E45" s="156" t="s">
        <v>164</v>
      </c>
      <c r="F45" s="156" t="s">
        <v>164</v>
      </c>
      <c r="G45" s="156" t="s">
        <v>164</v>
      </c>
      <c r="H45" s="156" t="s">
        <v>164</v>
      </c>
      <c r="I45" s="156" t="s">
        <v>164</v>
      </c>
      <c r="J45" s="156" t="s">
        <v>164</v>
      </c>
      <c r="K45" s="156" t="s">
        <v>164</v>
      </c>
      <c r="L45" s="156" t="s">
        <v>164</v>
      </c>
      <c r="M45" s="226" t="s">
        <v>164</v>
      </c>
    </row>
    <row r="46" spans="1:13" ht="16.5" customHeight="1" x14ac:dyDescent="0.2">
      <c r="A46" s="32">
        <v>6</v>
      </c>
      <c r="B46" s="613" t="s">
        <v>88</v>
      </c>
      <c r="C46" s="241" t="s">
        <v>84</v>
      </c>
      <c r="D46" s="34" t="s">
        <v>86</v>
      </c>
      <c r="E46" s="156" t="s">
        <v>164</v>
      </c>
      <c r="F46" s="156" t="s">
        <v>164</v>
      </c>
      <c r="G46" s="156" t="s">
        <v>164</v>
      </c>
      <c r="H46" s="156" t="s">
        <v>164</v>
      </c>
      <c r="I46" s="156" t="s">
        <v>164</v>
      </c>
      <c r="J46" s="156" t="s">
        <v>164</v>
      </c>
      <c r="K46" s="156" t="s">
        <v>164</v>
      </c>
      <c r="L46" s="156" t="s">
        <v>164</v>
      </c>
      <c r="M46" s="226" t="s">
        <v>164</v>
      </c>
    </row>
    <row r="47" spans="1:13" ht="16.5" customHeight="1" x14ac:dyDescent="0.2">
      <c r="A47" s="32">
        <v>7</v>
      </c>
      <c r="B47" s="613"/>
      <c r="C47" s="241" t="s">
        <v>87</v>
      </c>
      <c r="D47" s="34" t="s">
        <v>86</v>
      </c>
      <c r="E47" s="156" t="s">
        <v>164</v>
      </c>
      <c r="F47" s="156" t="s">
        <v>164</v>
      </c>
      <c r="G47" s="156" t="s">
        <v>164</v>
      </c>
      <c r="H47" s="156" t="s">
        <v>164</v>
      </c>
      <c r="I47" s="156" t="s">
        <v>164</v>
      </c>
      <c r="J47" s="156" t="s">
        <v>164</v>
      </c>
      <c r="K47" s="156" t="s">
        <v>164</v>
      </c>
      <c r="L47" s="156" t="s">
        <v>164</v>
      </c>
      <c r="M47" s="226" t="s">
        <v>164</v>
      </c>
    </row>
    <row r="48" spans="1:13" ht="16.5" customHeight="1" x14ac:dyDescent="0.2">
      <c r="A48" s="32">
        <v>8</v>
      </c>
      <c r="B48" s="614" t="s">
        <v>89</v>
      </c>
      <c r="C48" s="241" t="s">
        <v>84</v>
      </c>
      <c r="D48" s="34" t="s">
        <v>86</v>
      </c>
      <c r="E48" s="156" t="s">
        <v>164</v>
      </c>
      <c r="F48" s="156" t="s">
        <v>164</v>
      </c>
      <c r="G48" s="156" t="s">
        <v>164</v>
      </c>
      <c r="H48" s="156" t="s">
        <v>164</v>
      </c>
      <c r="I48" s="156" t="s">
        <v>164</v>
      </c>
      <c r="J48" s="156" t="s">
        <v>164</v>
      </c>
      <c r="K48" s="156" t="s">
        <v>164</v>
      </c>
      <c r="L48" s="156" t="s">
        <v>164</v>
      </c>
      <c r="M48" s="226" t="s">
        <v>164</v>
      </c>
    </row>
    <row r="49" spans="1:13" ht="16.5" customHeight="1" x14ac:dyDescent="0.2">
      <c r="A49" s="32">
        <v>9</v>
      </c>
      <c r="B49" s="614"/>
      <c r="C49" s="39" t="s">
        <v>87</v>
      </c>
      <c r="D49" s="35" t="s">
        <v>86</v>
      </c>
      <c r="E49" s="156" t="s">
        <v>164</v>
      </c>
      <c r="F49" s="156" t="s">
        <v>164</v>
      </c>
      <c r="G49" s="156" t="s">
        <v>164</v>
      </c>
      <c r="H49" s="156" t="s">
        <v>164</v>
      </c>
      <c r="I49" s="156" t="s">
        <v>164</v>
      </c>
      <c r="J49" s="156" t="s">
        <v>164</v>
      </c>
      <c r="K49" s="156" t="s">
        <v>164</v>
      </c>
      <c r="L49" s="156" t="s">
        <v>164</v>
      </c>
      <c r="M49" s="226" t="s">
        <v>164</v>
      </c>
    </row>
    <row r="50" spans="1:13" ht="16.5" customHeight="1" x14ac:dyDescent="0.2">
      <c r="A50" s="36">
        <v>10</v>
      </c>
      <c r="B50" s="613" t="s">
        <v>174</v>
      </c>
      <c r="C50" s="613"/>
      <c r="D50" s="613"/>
      <c r="E50" s="156" t="s">
        <v>164</v>
      </c>
      <c r="F50" s="156" t="s">
        <v>164</v>
      </c>
      <c r="G50" s="156" t="s">
        <v>164</v>
      </c>
      <c r="H50" s="156" t="s">
        <v>164</v>
      </c>
      <c r="I50" s="156" t="s">
        <v>164</v>
      </c>
      <c r="J50" s="156" t="s">
        <v>164</v>
      </c>
      <c r="K50" s="156" t="s">
        <v>164</v>
      </c>
      <c r="L50" s="156" t="s">
        <v>164</v>
      </c>
      <c r="M50" s="226" t="s">
        <v>164</v>
      </c>
    </row>
    <row r="51" spans="1:13" ht="16.5" customHeight="1" x14ac:dyDescent="0.2">
      <c r="A51" s="36">
        <v>11</v>
      </c>
      <c r="B51" s="613" t="s">
        <v>96</v>
      </c>
      <c r="C51" s="613"/>
      <c r="D51" s="613"/>
      <c r="E51" s="156">
        <f t="shared" ref="E51:M51" si="1">SUM(E41:E50)</f>
        <v>0</v>
      </c>
      <c r="F51" s="156">
        <f t="shared" si="1"/>
        <v>0</v>
      </c>
      <c r="G51" s="156">
        <f t="shared" si="1"/>
        <v>0</v>
      </c>
      <c r="H51" s="156">
        <f t="shared" si="1"/>
        <v>0</v>
      </c>
      <c r="I51" s="156">
        <f t="shared" si="1"/>
        <v>0</v>
      </c>
      <c r="J51" s="156">
        <f t="shared" si="1"/>
        <v>0</v>
      </c>
      <c r="K51" s="156">
        <f t="shared" si="1"/>
        <v>0</v>
      </c>
      <c r="L51" s="156">
        <f t="shared" si="1"/>
        <v>0</v>
      </c>
      <c r="M51" s="260">
        <f t="shared" si="1"/>
        <v>0</v>
      </c>
    </row>
    <row r="52" spans="1:13" ht="18.75" customHeight="1" x14ac:dyDescent="0.2">
      <c r="A52" s="36">
        <v>12</v>
      </c>
      <c r="B52" s="615" t="s">
        <v>107</v>
      </c>
      <c r="C52" s="615"/>
      <c r="D52" s="615"/>
      <c r="E52" s="156" t="s">
        <v>164</v>
      </c>
      <c r="F52" s="156" t="s">
        <v>164</v>
      </c>
      <c r="G52" s="156" t="s">
        <v>164</v>
      </c>
      <c r="H52" s="156" t="s">
        <v>164</v>
      </c>
      <c r="I52" s="156" t="s">
        <v>164</v>
      </c>
      <c r="J52" s="156" t="s">
        <v>164</v>
      </c>
      <c r="K52" s="156" t="s">
        <v>164</v>
      </c>
      <c r="L52" s="156" t="s">
        <v>164</v>
      </c>
      <c r="M52" s="226" t="s">
        <v>164</v>
      </c>
    </row>
    <row r="56" spans="1:13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M56" s="26" t="s">
        <v>175</v>
      </c>
    </row>
    <row r="57" spans="1:13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M57" s="27" t="s">
        <v>15</v>
      </c>
    </row>
    <row r="58" spans="1:13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M58" s="26" t="s">
        <v>1</v>
      </c>
    </row>
    <row r="59" spans="1:13" ht="18.75" customHeight="1" x14ac:dyDescent="0.3">
      <c r="A59" s="616" t="s">
        <v>108</v>
      </c>
      <c r="B59" s="616"/>
      <c r="C59" s="616"/>
      <c r="D59" s="616"/>
      <c r="E59" s="616"/>
      <c r="F59" s="616"/>
      <c r="G59" s="616"/>
      <c r="H59" s="616"/>
      <c r="I59" s="616"/>
      <c r="J59" s="616"/>
      <c r="K59" s="616"/>
      <c r="L59" s="616"/>
      <c r="M59" s="616"/>
    </row>
    <row r="60" spans="1:13" ht="18.75" customHeight="1" x14ac:dyDescent="0.3">
      <c r="A60" s="616" t="s">
        <v>70</v>
      </c>
      <c r="B60" s="616"/>
      <c r="C60" s="616"/>
      <c r="D60" s="616"/>
      <c r="E60" s="616"/>
      <c r="F60" s="616"/>
      <c r="G60" s="616"/>
      <c r="H60" s="616"/>
      <c r="I60" s="616"/>
      <c r="J60" s="616"/>
      <c r="K60" s="616"/>
      <c r="L60" s="616"/>
      <c r="M60" s="616"/>
    </row>
    <row r="61" spans="1:13" ht="15.75" x14ac:dyDescent="0.25">
      <c r="A61" s="617" t="s">
        <v>98</v>
      </c>
      <c r="B61" s="617"/>
      <c r="C61" s="617"/>
      <c r="D61" s="617"/>
      <c r="E61" s="617"/>
      <c r="F61" s="617"/>
      <c r="G61" s="617"/>
      <c r="H61" s="617"/>
      <c r="I61" s="617"/>
      <c r="J61" s="617"/>
      <c r="K61" s="617"/>
      <c r="L61" s="617"/>
      <c r="M61" s="617"/>
    </row>
    <row r="62" spans="1:13" ht="18" customHeight="1" x14ac:dyDescent="0.2">
      <c r="A62" s="618" t="s">
        <v>13</v>
      </c>
      <c r="B62" s="618"/>
      <c r="C62" s="618"/>
      <c r="D62" s="618"/>
      <c r="E62" s="618"/>
      <c r="F62" s="618"/>
      <c r="G62" s="618"/>
      <c r="H62" s="618"/>
      <c r="I62" s="618"/>
      <c r="J62" s="618"/>
      <c r="K62" s="618"/>
      <c r="L62" s="618"/>
      <c r="M62" s="618"/>
    </row>
    <row r="63" spans="1:13" ht="15.75" x14ac:dyDescent="0.25">
      <c r="A63" s="619" t="s">
        <v>97</v>
      </c>
      <c r="B63" s="620"/>
      <c r="C63" s="620"/>
      <c r="D63" s="620"/>
      <c r="E63" s="620"/>
      <c r="F63" s="620"/>
      <c r="G63" s="620"/>
      <c r="H63" s="620"/>
      <c r="I63" s="620"/>
      <c r="J63" s="620"/>
      <c r="K63" s="620"/>
      <c r="L63" s="620"/>
      <c r="M63" s="620"/>
    </row>
    <row r="64" spans="1:13" ht="9.75" customHeight="1" x14ac:dyDescent="0.2">
      <c r="A64" s="621" t="s">
        <v>71</v>
      </c>
      <c r="B64" s="622"/>
      <c r="C64" s="622"/>
      <c r="D64" s="622"/>
      <c r="E64" s="622"/>
      <c r="F64" s="622"/>
      <c r="G64" s="622"/>
      <c r="H64" s="622"/>
      <c r="I64" s="622"/>
      <c r="J64" s="622"/>
      <c r="K64" s="622"/>
      <c r="L64" s="622"/>
      <c r="M64" s="622"/>
    </row>
    <row r="65" spans="1:13" ht="15.75" x14ac:dyDescent="0.25">
      <c r="A65" s="623" t="s">
        <v>517</v>
      </c>
      <c r="B65" s="623"/>
      <c r="C65" s="623"/>
      <c r="D65" s="623"/>
      <c r="E65" s="623"/>
      <c r="F65" s="623"/>
      <c r="G65" s="623"/>
      <c r="H65" s="623"/>
      <c r="I65" s="624"/>
      <c r="J65" s="624"/>
      <c r="K65" s="624"/>
      <c r="L65" s="624"/>
      <c r="M65" s="624"/>
    </row>
    <row r="66" spans="1:13" ht="24.75" customHeight="1" thickBot="1" x14ac:dyDescent="0.25">
      <c r="A66" s="625" t="s">
        <v>72</v>
      </c>
      <c r="B66" s="626" t="s">
        <v>73</v>
      </c>
      <c r="C66" s="626"/>
      <c r="D66" s="626"/>
      <c r="E66" s="627" t="s">
        <v>101</v>
      </c>
      <c r="F66" s="627"/>
      <c r="G66" s="628" t="s">
        <v>102</v>
      </c>
      <c r="H66" s="629"/>
      <c r="I66" s="630" t="s">
        <v>103</v>
      </c>
      <c r="J66" s="631"/>
      <c r="K66" s="631"/>
      <c r="L66" s="631"/>
      <c r="M66" s="632"/>
    </row>
    <row r="67" spans="1:13" ht="13.5" customHeight="1" thickBot="1" x14ac:dyDescent="0.25">
      <c r="A67" s="625"/>
      <c r="B67" s="626"/>
      <c r="C67" s="626"/>
      <c r="D67" s="626"/>
      <c r="E67" s="628" t="s">
        <v>76</v>
      </c>
      <c r="F67" s="628" t="s">
        <v>77</v>
      </c>
      <c r="G67" s="628" t="s">
        <v>76</v>
      </c>
      <c r="H67" s="629" t="s">
        <v>77</v>
      </c>
      <c r="I67" s="633" t="s">
        <v>76</v>
      </c>
      <c r="J67" s="628" t="s">
        <v>77</v>
      </c>
      <c r="K67" s="628" t="s">
        <v>78</v>
      </c>
      <c r="L67" s="628"/>
      <c r="M67" s="634"/>
    </row>
    <row r="68" spans="1:13" ht="38.25" customHeight="1" thickBot="1" x14ac:dyDescent="0.25">
      <c r="A68" s="625"/>
      <c r="B68" s="626"/>
      <c r="C68" s="626"/>
      <c r="D68" s="626"/>
      <c r="E68" s="628"/>
      <c r="F68" s="628"/>
      <c r="G68" s="628"/>
      <c r="H68" s="629"/>
      <c r="I68" s="633"/>
      <c r="J68" s="628"/>
      <c r="K68" s="37" t="s">
        <v>104</v>
      </c>
      <c r="L68" s="38" t="s">
        <v>105</v>
      </c>
      <c r="M68" s="151" t="s">
        <v>80</v>
      </c>
    </row>
    <row r="69" spans="1:13" ht="13.5" thickBot="1" x14ac:dyDescent="0.25">
      <c r="A69" s="625"/>
      <c r="B69" s="635">
        <v>1</v>
      </c>
      <c r="C69" s="635"/>
      <c r="D69" s="635"/>
      <c r="E69" s="22">
        <v>2</v>
      </c>
      <c r="F69" s="22">
        <v>3</v>
      </c>
      <c r="G69" s="22">
        <v>4</v>
      </c>
      <c r="H69" s="150">
        <v>5</v>
      </c>
      <c r="I69" s="152">
        <v>6</v>
      </c>
      <c r="J69" s="22">
        <v>7</v>
      </c>
      <c r="K69" s="22">
        <v>8</v>
      </c>
      <c r="L69" s="22">
        <v>9</v>
      </c>
      <c r="M69" s="153">
        <v>10</v>
      </c>
    </row>
    <row r="70" spans="1:13" x14ac:dyDescent="0.2">
      <c r="A70" s="29">
        <v>1</v>
      </c>
      <c r="B70" s="609" t="s">
        <v>106</v>
      </c>
      <c r="C70" s="609"/>
      <c r="D70" s="609"/>
      <c r="E70" s="156" t="s">
        <v>164</v>
      </c>
      <c r="F70" s="156" t="s">
        <v>164</v>
      </c>
      <c r="G70" s="156" t="s">
        <v>164</v>
      </c>
      <c r="H70" s="156" t="s">
        <v>164</v>
      </c>
      <c r="I70" s="156" t="s">
        <v>164</v>
      </c>
      <c r="J70" s="156" t="s">
        <v>164</v>
      </c>
      <c r="K70" s="156" t="s">
        <v>164</v>
      </c>
      <c r="L70" s="156" t="s">
        <v>164</v>
      </c>
      <c r="M70" s="226" t="s">
        <v>164</v>
      </c>
    </row>
    <row r="71" spans="1:13" ht="17.25" customHeight="1" x14ac:dyDescent="0.2">
      <c r="A71" s="30">
        <v>2</v>
      </c>
      <c r="B71" s="610" t="s">
        <v>83</v>
      </c>
      <c r="C71" s="611" t="s">
        <v>84</v>
      </c>
      <c r="D71" s="31" t="s">
        <v>85</v>
      </c>
      <c r="E71" s="156" t="s">
        <v>164</v>
      </c>
      <c r="F71" s="156" t="s">
        <v>164</v>
      </c>
      <c r="G71" s="156" t="s">
        <v>164</v>
      </c>
      <c r="H71" s="156" t="s">
        <v>164</v>
      </c>
      <c r="I71" s="156" t="s">
        <v>164</v>
      </c>
      <c r="J71" s="156" t="s">
        <v>164</v>
      </c>
      <c r="K71" s="156" t="s">
        <v>164</v>
      </c>
      <c r="L71" s="156" t="s">
        <v>164</v>
      </c>
      <c r="M71" s="226" t="s">
        <v>164</v>
      </c>
    </row>
    <row r="72" spans="1:13" ht="17.25" customHeight="1" x14ac:dyDescent="0.2">
      <c r="A72" s="32">
        <v>3</v>
      </c>
      <c r="B72" s="610"/>
      <c r="C72" s="611"/>
      <c r="D72" s="33" t="s">
        <v>86</v>
      </c>
      <c r="E72" s="156" t="s">
        <v>164</v>
      </c>
      <c r="F72" s="156" t="s">
        <v>164</v>
      </c>
      <c r="G72" s="156" t="s">
        <v>164</v>
      </c>
      <c r="H72" s="156" t="s">
        <v>164</v>
      </c>
      <c r="I72" s="156" t="s">
        <v>164</v>
      </c>
      <c r="J72" s="156" t="s">
        <v>164</v>
      </c>
      <c r="K72" s="156" t="s">
        <v>164</v>
      </c>
      <c r="L72" s="156" t="s">
        <v>164</v>
      </c>
      <c r="M72" s="226" t="s">
        <v>164</v>
      </c>
    </row>
    <row r="73" spans="1:13" ht="17.25" customHeight="1" x14ac:dyDescent="0.2">
      <c r="A73" s="32">
        <v>4</v>
      </c>
      <c r="B73" s="610"/>
      <c r="C73" s="612" t="s">
        <v>87</v>
      </c>
      <c r="D73" s="34" t="s">
        <v>85</v>
      </c>
      <c r="E73" s="156" t="s">
        <v>164</v>
      </c>
      <c r="F73" s="156" t="s">
        <v>164</v>
      </c>
      <c r="G73" s="156" t="s">
        <v>164</v>
      </c>
      <c r="H73" s="156" t="s">
        <v>164</v>
      </c>
      <c r="I73" s="156" t="s">
        <v>164</v>
      </c>
      <c r="J73" s="156" t="s">
        <v>164</v>
      </c>
      <c r="K73" s="156" t="s">
        <v>164</v>
      </c>
      <c r="L73" s="156" t="s">
        <v>164</v>
      </c>
      <c r="M73" s="226" t="s">
        <v>164</v>
      </c>
    </row>
    <row r="74" spans="1:13" ht="17.25" customHeight="1" x14ac:dyDescent="0.2">
      <c r="A74" s="32">
        <v>5</v>
      </c>
      <c r="B74" s="610"/>
      <c r="C74" s="612"/>
      <c r="D74" s="34" t="s">
        <v>86</v>
      </c>
      <c r="E74" s="156" t="s">
        <v>164</v>
      </c>
      <c r="F74" s="156" t="s">
        <v>164</v>
      </c>
      <c r="G74" s="156" t="s">
        <v>164</v>
      </c>
      <c r="H74" s="156" t="s">
        <v>164</v>
      </c>
      <c r="I74" s="156" t="s">
        <v>164</v>
      </c>
      <c r="J74" s="156" t="s">
        <v>164</v>
      </c>
      <c r="K74" s="156" t="s">
        <v>164</v>
      </c>
      <c r="L74" s="156" t="s">
        <v>164</v>
      </c>
      <c r="M74" s="226" t="s">
        <v>164</v>
      </c>
    </row>
    <row r="75" spans="1:13" ht="17.25" customHeight="1" x14ac:dyDescent="0.2">
      <c r="A75" s="32">
        <v>6</v>
      </c>
      <c r="B75" s="613" t="s">
        <v>88</v>
      </c>
      <c r="C75" s="245" t="s">
        <v>84</v>
      </c>
      <c r="D75" s="34" t="s">
        <v>86</v>
      </c>
      <c r="E75" s="156" t="s">
        <v>164</v>
      </c>
      <c r="F75" s="156" t="s">
        <v>164</v>
      </c>
      <c r="G75" s="156" t="s">
        <v>164</v>
      </c>
      <c r="H75" s="156" t="s">
        <v>164</v>
      </c>
      <c r="I75" s="156" t="s">
        <v>164</v>
      </c>
      <c r="J75" s="156" t="s">
        <v>164</v>
      </c>
      <c r="K75" s="156" t="s">
        <v>164</v>
      </c>
      <c r="L75" s="156" t="s">
        <v>164</v>
      </c>
      <c r="M75" s="226" t="s">
        <v>164</v>
      </c>
    </row>
    <row r="76" spans="1:13" ht="17.25" customHeight="1" x14ac:dyDescent="0.2">
      <c r="A76" s="32">
        <v>7</v>
      </c>
      <c r="B76" s="613"/>
      <c r="C76" s="245" t="s">
        <v>87</v>
      </c>
      <c r="D76" s="34" t="s">
        <v>86</v>
      </c>
      <c r="E76" s="156" t="s">
        <v>164</v>
      </c>
      <c r="F76" s="156" t="s">
        <v>164</v>
      </c>
      <c r="G76" s="156" t="s">
        <v>164</v>
      </c>
      <c r="H76" s="156" t="s">
        <v>164</v>
      </c>
      <c r="I76" s="156" t="s">
        <v>164</v>
      </c>
      <c r="J76" s="156" t="s">
        <v>164</v>
      </c>
      <c r="K76" s="156" t="s">
        <v>164</v>
      </c>
      <c r="L76" s="156" t="s">
        <v>164</v>
      </c>
      <c r="M76" s="226" t="s">
        <v>164</v>
      </c>
    </row>
    <row r="77" spans="1:13" ht="17.25" customHeight="1" x14ac:dyDescent="0.2">
      <c r="A77" s="32">
        <v>8</v>
      </c>
      <c r="B77" s="614" t="s">
        <v>89</v>
      </c>
      <c r="C77" s="245" t="s">
        <v>84</v>
      </c>
      <c r="D77" s="34" t="s">
        <v>86</v>
      </c>
      <c r="E77" s="156" t="s">
        <v>164</v>
      </c>
      <c r="F77" s="156" t="s">
        <v>164</v>
      </c>
      <c r="G77" s="156" t="s">
        <v>164</v>
      </c>
      <c r="H77" s="156" t="s">
        <v>164</v>
      </c>
      <c r="I77" s="156" t="s">
        <v>164</v>
      </c>
      <c r="J77" s="156" t="s">
        <v>164</v>
      </c>
      <c r="K77" s="156" t="s">
        <v>164</v>
      </c>
      <c r="L77" s="156" t="s">
        <v>164</v>
      </c>
      <c r="M77" s="226" t="s">
        <v>164</v>
      </c>
    </row>
    <row r="78" spans="1:13" ht="17.25" customHeight="1" x14ac:dyDescent="0.2">
      <c r="A78" s="32">
        <v>9</v>
      </c>
      <c r="B78" s="614"/>
      <c r="C78" s="39" t="s">
        <v>87</v>
      </c>
      <c r="D78" s="35" t="s">
        <v>86</v>
      </c>
      <c r="E78" s="156" t="s">
        <v>164</v>
      </c>
      <c r="F78" s="156" t="s">
        <v>164</v>
      </c>
      <c r="G78" s="156" t="s">
        <v>164</v>
      </c>
      <c r="H78" s="156" t="s">
        <v>164</v>
      </c>
      <c r="I78" s="156" t="s">
        <v>164</v>
      </c>
      <c r="J78" s="156" t="s">
        <v>164</v>
      </c>
      <c r="K78" s="156" t="s">
        <v>164</v>
      </c>
      <c r="L78" s="156" t="s">
        <v>164</v>
      </c>
      <c r="M78" s="226" t="s">
        <v>164</v>
      </c>
    </row>
    <row r="79" spans="1:13" ht="21" customHeight="1" x14ac:dyDescent="0.2">
      <c r="A79" s="36">
        <v>10</v>
      </c>
      <c r="B79" s="613" t="s">
        <v>174</v>
      </c>
      <c r="C79" s="613"/>
      <c r="D79" s="613"/>
      <c r="E79" s="156" t="s">
        <v>164</v>
      </c>
      <c r="F79" s="156" t="s">
        <v>164</v>
      </c>
      <c r="G79" s="156" t="s">
        <v>164</v>
      </c>
      <c r="H79" s="156" t="s">
        <v>164</v>
      </c>
      <c r="I79" s="156" t="s">
        <v>164</v>
      </c>
      <c r="J79" s="156" t="s">
        <v>164</v>
      </c>
      <c r="K79" s="156" t="s">
        <v>164</v>
      </c>
      <c r="L79" s="156" t="s">
        <v>164</v>
      </c>
      <c r="M79" s="226" t="s">
        <v>164</v>
      </c>
    </row>
    <row r="80" spans="1:13" ht="16.5" customHeight="1" x14ac:dyDescent="0.2">
      <c r="A80" s="36">
        <v>11</v>
      </c>
      <c r="B80" s="613" t="s">
        <v>96</v>
      </c>
      <c r="C80" s="613"/>
      <c r="D80" s="613"/>
      <c r="E80" s="156">
        <f t="shared" ref="E80:M80" si="2">SUM(E70:E79)</f>
        <v>0</v>
      </c>
      <c r="F80" s="156">
        <f t="shared" si="2"/>
        <v>0</v>
      </c>
      <c r="G80" s="156">
        <f t="shared" si="2"/>
        <v>0</v>
      </c>
      <c r="H80" s="156">
        <f t="shared" si="2"/>
        <v>0</v>
      </c>
      <c r="I80" s="156">
        <f t="shared" si="2"/>
        <v>0</v>
      </c>
      <c r="J80" s="156">
        <f t="shared" si="2"/>
        <v>0</v>
      </c>
      <c r="K80" s="156">
        <f t="shared" si="2"/>
        <v>0</v>
      </c>
      <c r="L80" s="156">
        <f t="shared" si="2"/>
        <v>0</v>
      </c>
      <c r="M80" s="260">
        <f t="shared" si="2"/>
        <v>0</v>
      </c>
    </row>
    <row r="81" spans="1:13" ht="18.75" customHeight="1" x14ac:dyDescent="0.2">
      <c r="A81" s="36">
        <v>12</v>
      </c>
      <c r="B81" s="615" t="s">
        <v>107</v>
      </c>
      <c r="C81" s="615"/>
      <c r="D81" s="615"/>
      <c r="E81" s="156" t="s">
        <v>164</v>
      </c>
      <c r="F81" s="156" t="s">
        <v>164</v>
      </c>
      <c r="G81" s="156" t="s">
        <v>164</v>
      </c>
      <c r="H81" s="156" t="s">
        <v>164</v>
      </c>
      <c r="I81" s="156" t="s">
        <v>164</v>
      </c>
      <c r="J81" s="156" t="s">
        <v>164</v>
      </c>
      <c r="K81" s="156" t="s">
        <v>164</v>
      </c>
      <c r="L81" s="156" t="s">
        <v>164</v>
      </c>
      <c r="M81" s="226" t="s">
        <v>164</v>
      </c>
    </row>
    <row r="83" spans="1:13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M83" s="26" t="s">
        <v>175</v>
      </c>
    </row>
    <row r="84" spans="1:13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M84" s="27" t="s">
        <v>15</v>
      </c>
    </row>
    <row r="85" spans="1:13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M85" s="26" t="s">
        <v>1</v>
      </c>
    </row>
    <row r="86" spans="1:13" ht="18.75" customHeight="1" x14ac:dyDescent="0.3">
      <c r="A86" s="616" t="s">
        <v>108</v>
      </c>
      <c r="B86" s="616"/>
      <c r="C86" s="616"/>
      <c r="D86" s="616"/>
      <c r="E86" s="616"/>
      <c r="F86" s="616"/>
      <c r="G86" s="616"/>
      <c r="H86" s="616"/>
      <c r="I86" s="616"/>
      <c r="J86" s="616"/>
      <c r="K86" s="616"/>
      <c r="L86" s="616"/>
      <c r="M86" s="616"/>
    </row>
    <row r="87" spans="1:13" ht="18.75" customHeight="1" x14ac:dyDescent="0.3">
      <c r="A87" s="616" t="s">
        <v>70</v>
      </c>
      <c r="B87" s="616"/>
      <c r="C87" s="616"/>
      <c r="D87" s="616"/>
      <c r="E87" s="616"/>
      <c r="F87" s="616"/>
      <c r="G87" s="616"/>
      <c r="H87" s="616"/>
      <c r="I87" s="616"/>
      <c r="J87" s="616"/>
      <c r="K87" s="616"/>
      <c r="L87" s="616"/>
      <c r="M87" s="616"/>
    </row>
    <row r="88" spans="1:13" ht="15.75" x14ac:dyDescent="0.25">
      <c r="A88" s="617" t="s">
        <v>98</v>
      </c>
      <c r="B88" s="617"/>
      <c r="C88" s="617"/>
      <c r="D88" s="617"/>
      <c r="E88" s="617"/>
      <c r="F88" s="617"/>
      <c r="G88" s="617"/>
      <c r="H88" s="617"/>
      <c r="I88" s="617"/>
      <c r="J88" s="617"/>
      <c r="K88" s="617"/>
      <c r="L88" s="617"/>
      <c r="M88" s="617"/>
    </row>
    <row r="89" spans="1:13" ht="18" customHeight="1" x14ac:dyDescent="0.2">
      <c r="A89" s="618" t="s">
        <v>13</v>
      </c>
      <c r="B89" s="618"/>
      <c r="C89" s="618"/>
      <c r="D89" s="618"/>
      <c r="E89" s="618"/>
      <c r="F89" s="618"/>
      <c r="G89" s="618"/>
      <c r="H89" s="618"/>
      <c r="I89" s="618"/>
      <c r="J89" s="618"/>
      <c r="K89" s="618"/>
      <c r="L89" s="618"/>
      <c r="M89" s="618"/>
    </row>
    <row r="90" spans="1:13" ht="15.75" x14ac:dyDescent="0.25">
      <c r="A90" s="619" t="s">
        <v>97</v>
      </c>
      <c r="B90" s="620"/>
      <c r="C90" s="620"/>
      <c r="D90" s="620"/>
      <c r="E90" s="620"/>
      <c r="F90" s="620"/>
      <c r="G90" s="620"/>
      <c r="H90" s="620"/>
      <c r="I90" s="620"/>
      <c r="J90" s="620"/>
      <c r="K90" s="620"/>
      <c r="L90" s="620"/>
      <c r="M90" s="620"/>
    </row>
    <row r="91" spans="1:13" ht="9.75" customHeight="1" x14ac:dyDescent="0.2">
      <c r="A91" s="621" t="s">
        <v>71</v>
      </c>
      <c r="B91" s="622"/>
      <c r="C91" s="622"/>
      <c r="D91" s="622"/>
      <c r="E91" s="622"/>
      <c r="F91" s="622"/>
      <c r="G91" s="622"/>
      <c r="H91" s="622"/>
      <c r="I91" s="622"/>
      <c r="J91" s="622"/>
      <c r="K91" s="622"/>
      <c r="L91" s="622"/>
      <c r="M91" s="622"/>
    </row>
    <row r="92" spans="1:13" ht="15.75" x14ac:dyDescent="0.25">
      <c r="A92" s="623" t="s">
        <v>518</v>
      </c>
      <c r="B92" s="623"/>
      <c r="C92" s="623"/>
      <c r="D92" s="623"/>
      <c r="E92" s="623"/>
      <c r="F92" s="623"/>
      <c r="G92" s="623"/>
      <c r="H92" s="623"/>
      <c r="I92" s="624"/>
      <c r="J92" s="624"/>
      <c r="K92" s="624"/>
      <c r="L92" s="624"/>
      <c r="M92" s="624"/>
    </row>
    <row r="93" spans="1:13" ht="26.25" customHeight="1" thickBot="1" x14ac:dyDescent="0.25">
      <c r="A93" s="625" t="s">
        <v>72</v>
      </c>
      <c r="B93" s="626" t="s">
        <v>73</v>
      </c>
      <c r="C93" s="626"/>
      <c r="D93" s="626"/>
      <c r="E93" s="627" t="s">
        <v>101</v>
      </c>
      <c r="F93" s="627"/>
      <c r="G93" s="628" t="s">
        <v>102</v>
      </c>
      <c r="H93" s="629"/>
      <c r="I93" s="630" t="s">
        <v>103</v>
      </c>
      <c r="J93" s="631"/>
      <c r="K93" s="631"/>
      <c r="L93" s="631"/>
      <c r="M93" s="632"/>
    </row>
    <row r="94" spans="1:13" ht="13.5" customHeight="1" thickBot="1" x14ac:dyDescent="0.25">
      <c r="A94" s="625"/>
      <c r="B94" s="626"/>
      <c r="C94" s="626"/>
      <c r="D94" s="626"/>
      <c r="E94" s="628" t="s">
        <v>76</v>
      </c>
      <c r="F94" s="628" t="s">
        <v>77</v>
      </c>
      <c r="G94" s="628" t="s">
        <v>76</v>
      </c>
      <c r="H94" s="629" t="s">
        <v>77</v>
      </c>
      <c r="I94" s="633" t="s">
        <v>76</v>
      </c>
      <c r="J94" s="628" t="s">
        <v>77</v>
      </c>
      <c r="K94" s="628" t="s">
        <v>78</v>
      </c>
      <c r="L94" s="628"/>
      <c r="M94" s="634"/>
    </row>
    <row r="95" spans="1:13" ht="38.25" customHeight="1" thickBot="1" x14ac:dyDescent="0.25">
      <c r="A95" s="625"/>
      <c r="B95" s="626"/>
      <c r="C95" s="626"/>
      <c r="D95" s="626"/>
      <c r="E95" s="628"/>
      <c r="F95" s="628"/>
      <c r="G95" s="628"/>
      <c r="H95" s="629"/>
      <c r="I95" s="633"/>
      <c r="J95" s="628"/>
      <c r="K95" s="37" t="s">
        <v>104</v>
      </c>
      <c r="L95" s="38" t="s">
        <v>105</v>
      </c>
      <c r="M95" s="151" t="s">
        <v>80</v>
      </c>
    </row>
    <row r="96" spans="1:13" ht="13.5" thickBot="1" x14ac:dyDescent="0.25">
      <c r="A96" s="625"/>
      <c r="B96" s="635">
        <v>1</v>
      </c>
      <c r="C96" s="635"/>
      <c r="D96" s="635"/>
      <c r="E96" s="22">
        <v>2</v>
      </c>
      <c r="F96" s="22">
        <v>3</v>
      </c>
      <c r="G96" s="22">
        <v>4</v>
      </c>
      <c r="H96" s="150">
        <v>5</v>
      </c>
      <c r="I96" s="152">
        <v>6</v>
      </c>
      <c r="J96" s="22">
        <v>7</v>
      </c>
      <c r="K96" s="22">
        <v>8</v>
      </c>
      <c r="L96" s="22">
        <v>9</v>
      </c>
      <c r="M96" s="153">
        <v>10</v>
      </c>
    </row>
    <row r="97" spans="1:13" x14ac:dyDescent="0.2">
      <c r="A97" s="29">
        <v>1</v>
      </c>
      <c r="B97" s="609" t="s">
        <v>106</v>
      </c>
      <c r="C97" s="609"/>
      <c r="D97" s="609"/>
      <c r="E97" s="156" t="s">
        <v>164</v>
      </c>
      <c r="F97" s="156" t="s">
        <v>164</v>
      </c>
      <c r="G97" s="156" t="s">
        <v>164</v>
      </c>
      <c r="H97" s="156" t="s">
        <v>164</v>
      </c>
      <c r="I97" s="156" t="s">
        <v>164</v>
      </c>
      <c r="J97" s="156" t="s">
        <v>164</v>
      </c>
      <c r="K97" s="156" t="s">
        <v>164</v>
      </c>
      <c r="L97" s="156" t="s">
        <v>164</v>
      </c>
      <c r="M97" s="226" t="s">
        <v>164</v>
      </c>
    </row>
    <row r="98" spans="1:13" ht="16.5" customHeight="1" x14ac:dyDescent="0.2">
      <c r="A98" s="30">
        <v>2</v>
      </c>
      <c r="B98" s="610" t="s">
        <v>83</v>
      </c>
      <c r="C98" s="611" t="s">
        <v>84</v>
      </c>
      <c r="D98" s="31" t="s">
        <v>85</v>
      </c>
      <c r="E98" s="156" t="s">
        <v>164</v>
      </c>
      <c r="F98" s="156" t="s">
        <v>164</v>
      </c>
      <c r="G98" s="156" t="s">
        <v>164</v>
      </c>
      <c r="H98" s="156" t="s">
        <v>164</v>
      </c>
      <c r="I98" s="156" t="s">
        <v>164</v>
      </c>
      <c r="J98" s="156" t="s">
        <v>164</v>
      </c>
      <c r="K98" s="156" t="s">
        <v>164</v>
      </c>
      <c r="L98" s="156" t="s">
        <v>164</v>
      </c>
      <c r="M98" s="226" t="s">
        <v>164</v>
      </c>
    </row>
    <row r="99" spans="1:13" ht="16.5" customHeight="1" x14ac:dyDescent="0.2">
      <c r="A99" s="32">
        <v>3</v>
      </c>
      <c r="B99" s="610"/>
      <c r="C99" s="611"/>
      <c r="D99" s="33" t="s">
        <v>86</v>
      </c>
      <c r="E99" s="156" t="s">
        <v>164</v>
      </c>
      <c r="F99" s="156" t="s">
        <v>164</v>
      </c>
      <c r="G99" s="156" t="s">
        <v>164</v>
      </c>
      <c r="H99" s="156" t="s">
        <v>164</v>
      </c>
      <c r="I99" s="156" t="s">
        <v>164</v>
      </c>
      <c r="J99" s="156" t="s">
        <v>164</v>
      </c>
      <c r="K99" s="156" t="s">
        <v>164</v>
      </c>
      <c r="L99" s="156" t="s">
        <v>164</v>
      </c>
      <c r="M99" s="226" t="s">
        <v>164</v>
      </c>
    </row>
    <row r="100" spans="1:13" ht="16.5" customHeight="1" x14ac:dyDescent="0.2">
      <c r="A100" s="32">
        <v>4</v>
      </c>
      <c r="B100" s="610"/>
      <c r="C100" s="612" t="s">
        <v>87</v>
      </c>
      <c r="D100" s="34" t="s">
        <v>85</v>
      </c>
      <c r="E100" s="156" t="s">
        <v>164</v>
      </c>
      <c r="F100" s="156" t="s">
        <v>164</v>
      </c>
      <c r="G100" s="156" t="s">
        <v>164</v>
      </c>
      <c r="H100" s="156" t="s">
        <v>164</v>
      </c>
      <c r="I100" s="156" t="s">
        <v>164</v>
      </c>
      <c r="J100" s="156" t="s">
        <v>164</v>
      </c>
      <c r="K100" s="156" t="s">
        <v>164</v>
      </c>
      <c r="L100" s="156" t="s">
        <v>164</v>
      </c>
      <c r="M100" s="226" t="s">
        <v>164</v>
      </c>
    </row>
    <row r="101" spans="1:13" ht="16.5" customHeight="1" x14ac:dyDescent="0.2">
      <c r="A101" s="32">
        <v>5</v>
      </c>
      <c r="B101" s="610"/>
      <c r="C101" s="612"/>
      <c r="D101" s="34" t="s">
        <v>86</v>
      </c>
      <c r="E101" s="156" t="s">
        <v>164</v>
      </c>
      <c r="F101" s="156" t="s">
        <v>164</v>
      </c>
      <c r="G101" s="156" t="s">
        <v>164</v>
      </c>
      <c r="H101" s="156" t="s">
        <v>164</v>
      </c>
      <c r="I101" s="156" t="s">
        <v>164</v>
      </c>
      <c r="J101" s="156" t="s">
        <v>164</v>
      </c>
      <c r="K101" s="156" t="s">
        <v>164</v>
      </c>
      <c r="L101" s="156" t="s">
        <v>164</v>
      </c>
      <c r="M101" s="226" t="s">
        <v>164</v>
      </c>
    </row>
    <row r="102" spans="1:13" ht="16.5" customHeight="1" x14ac:dyDescent="0.2">
      <c r="A102" s="32">
        <v>6</v>
      </c>
      <c r="B102" s="613" t="s">
        <v>88</v>
      </c>
      <c r="C102" s="247" t="s">
        <v>84</v>
      </c>
      <c r="D102" s="34" t="s">
        <v>86</v>
      </c>
      <c r="E102" s="156" t="s">
        <v>164</v>
      </c>
      <c r="F102" s="156" t="s">
        <v>164</v>
      </c>
      <c r="G102" s="156" t="s">
        <v>164</v>
      </c>
      <c r="H102" s="156" t="s">
        <v>164</v>
      </c>
      <c r="I102" s="156" t="s">
        <v>164</v>
      </c>
      <c r="J102" s="156" t="s">
        <v>164</v>
      </c>
      <c r="K102" s="156" t="s">
        <v>164</v>
      </c>
      <c r="L102" s="156" t="s">
        <v>164</v>
      </c>
      <c r="M102" s="226" t="s">
        <v>164</v>
      </c>
    </row>
    <row r="103" spans="1:13" ht="16.5" customHeight="1" x14ac:dyDescent="0.2">
      <c r="A103" s="32">
        <v>7</v>
      </c>
      <c r="B103" s="613"/>
      <c r="C103" s="247" t="s">
        <v>87</v>
      </c>
      <c r="D103" s="34" t="s">
        <v>86</v>
      </c>
      <c r="E103" s="156" t="s">
        <v>164</v>
      </c>
      <c r="F103" s="156" t="s">
        <v>164</v>
      </c>
      <c r="G103" s="156" t="s">
        <v>164</v>
      </c>
      <c r="H103" s="156" t="s">
        <v>164</v>
      </c>
      <c r="I103" s="156" t="s">
        <v>164</v>
      </c>
      <c r="J103" s="156" t="s">
        <v>164</v>
      </c>
      <c r="K103" s="156" t="s">
        <v>164</v>
      </c>
      <c r="L103" s="156" t="s">
        <v>164</v>
      </c>
      <c r="M103" s="226" t="s">
        <v>164</v>
      </c>
    </row>
    <row r="104" spans="1:13" ht="16.5" customHeight="1" x14ac:dyDescent="0.2">
      <c r="A104" s="32">
        <v>8</v>
      </c>
      <c r="B104" s="614" t="s">
        <v>89</v>
      </c>
      <c r="C104" s="247" t="s">
        <v>84</v>
      </c>
      <c r="D104" s="34" t="s">
        <v>86</v>
      </c>
      <c r="E104" s="156" t="s">
        <v>164</v>
      </c>
      <c r="F104" s="156" t="s">
        <v>164</v>
      </c>
      <c r="G104" s="156" t="s">
        <v>164</v>
      </c>
      <c r="H104" s="156" t="s">
        <v>164</v>
      </c>
      <c r="I104" s="156" t="s">
        <v>164</v>
      </c>
      <c r="J104" s="156" t="s">
        <v>164</v>
      </c>
      <c r="K104" s="156" t="s">
        <v>164</v>
      </c>
      <c r="L104" s="156" t="s">
        <v>164</v>
      </c>
      <c r="M104" s="226" t="s">
        <v>164</v>
      </c>
    </row>
    <row r="105" spans="1:13" ht="16.5" customHeight="1" x14ac:dyDescent="0.2">
      <c r="A105" s="32">
        <v>9</v>
      </c>
      <c r="B105" s="614"/>
      <c r="C105" s="39" t="s">
        <v>87</v>
      </c>
      <c r="D105" s="35" t="s">
        <v>86</v>
      </c>
      <c r="E105" s="156" t="s">
        <v>164</v>
      </c>
      <c r="F105" s="156" t="s">
        <v>164</v>
      </c>
      <c r="G105" s="156" t="s">
        <v>164</v>
      </c>
      <c r="H105" s="156" t="s">
        <v>164</v>
      </c>
      <c r="I105" s="156" t="s">
        <v>164</v>
      </c>
      <c r="J105" s="156" t="s">
        <v>164</v>
      </c>
      <c r="K105" s="156" t="s">
        <v>164</v>
      </c>
      <c r="L105" s="156" t="s">
        <v>164</v>
      </c>
      <c r="M105" s="226" t="s">
        <v>164</v>
      </c>
    </row>
    <row r="106" spans="1:13" ht="16.5" customHeight="1" x14ac:dyDescent="0.2">
      <c r="A106" s="36">
        <v>10</v>
      </c>
      <c r="B106" s="613" t="s">
        <v>174</v>
      </c>
      <c r="C106" s="613"/>
      <c r="D106" s="613"/>
      <c r="E106" s="156" t="s">
        <v>164</v>
      </c>
      <c r="F106" s="156" t="s">
        <v>164</v>
      </c>
      <c r="G106" s="156" t="s">
        <v>164</v>
      </c>
      <c r="H106" s="156" t="s">
        <v>164</v>
      </c>
      <c r="I106" s="156" t="s">
        <v>164</v>
      </c>
      <c r="J106" s="156" t="s">
        <v>164</v>
      </c>
      <c r="K106" s="156" t="s">
        <v>164</v>
      </c>
      <c r="L106" s="156" t="s">
        <v>164</v>
      </c>
      <c r="M106" s="226" t="s">
        <v>164</v>
      </c>
    </row>
    <row r="107" spans="1:13" ht="16.5" customHeight="1" x14ac:dyDescent="0.2">
      <c r="A107" s="36">
        <v>11</v>
      </c>
      <c r="B107" s="613" t="s">
        <v>96</v>
      </c>
      <c r="C107" s="613"/>
      <c r="D107" s="613"/>
      <c r="E107" s="156">
        <f t="shared" ref="E107:M107" si="3">SUM(E97:E106)</f>
        <v>0</v>
      </c>
      <c r="F107" s="156">
        <f t="shared" si="3"/>
        <v>0</v>
      </c>
      <c r="G107" s="156">
        <f t="shared" si="3"/>
        <v>0</v>
      </c>
      <c r="H107" s="156">
        <f t="shared" si="3"/>
        <v>0</v>
      </c>
      <c r="I107" s="156">
        <f t="shared" si="3"/>
        <v>0</v>
      </c>
      <c r="J107" s="156">
        <f t="shared" si="3"/>
        <v>0</v>
      </c>
      <c r="K107" s="156">
        <f t="shared" si="3"/>
        <v>0</v>
      </c>
      <c r="L107" s="156">
        <f t="shared" si="3"/>
        <v>0</v>
      </c>
      <c r="M107" s="260">
        <f t="shared" si="3"/>
        <v>0</v>
      </c>
    </row>
    <row r="108" spans="1:13" ht="16.5" customHeight="1" x14ac:dyDescent="0.2">
      <c r="A108" s="36">
        <v>12</v>
      </c>
      <c r="B108" s="615" t="s">
        <v>107</v>
      </c>
      <c r="C108" s="615"/>
      <c r="D108" s="615"/>
      <c r="E108" s="156" t="s">
        <v>164</v>
      </c>
      <c r="F108" s="156" t="s">
        <v>164</v>
      </c>
      <c r="G108" s="156" t="s">
        <v>164</v>
      </c>
      <c r="H108" s="156" t="s">
        <v>164</v>
      </c>
      <c r="I108" s="156" t="s">
        <v>164</v>
      </c>
      <c r="J108" s="156" t="s">
        <v>164</v>
      </c>
      <c r="K108" s="156" t="s">
        <v>164</v>
      </c>
      <c r="L108" s="156" t="s">
        <v>164</v>
      </c>
      <c r="M108" s="226" t="s">
        <v>164</v>
      </c>
    </row>
    <row r="110" spans="1:13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M110" s="26" t="s">
        <v>175</v>
      </c>
    </row>
    <row r="111" spans="1:13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M111" s="27" t="s">
        <v>15</v>
      </c>
    </row>
    <row r="112" spans="1:13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M112" s="26" t="s">
        <v>1</v>
      </c>
    </row>
    <row r="113" spans="1:13" ht="18.75" customHeight="1" x14ac:dyDescent="0.3">
      <c r="A113" s="616" t="s">
        <v>108</v>
      </c>
      <c r="B113" s="616"/>
      <c r="C113" s="616"/>
      <c r="D113" s="616"/>
      <c r="E113" s="616"/>
      <c r="F113" s="616"/>
      <c r="G113" s="616"/>
      <c r="H113" s="616"/>
      <c r="I113" s="616"/>
      <c r="J113" s="616"/>
      <c r="K113" s="616"/>
      <c r="L113" s="616"/>
      <c r="M113" s="616"/>
    </row>
    <row r="114" spans="1:13" ht="18.75" customHeight="1" x14ac:dyDescent="0.3">
      <c r="A114" s="616" t="s">
        <v>70</v>
      </c>
      <c r="B114" s="616"/>
      <c r="C114" s="616"/>
      <c r="D114" s="616"/>
      <c r="E114" s="616"/>
      <c r="F114" s="616"/>
      <c r="G114" s="616"/>
      <c r="H114" s="616"/>
      <c r="I114" s="616"/>
      <c r="J114" s="616"/>
      <c r="K114" s="616"/>
      <c r="L114" s="616"/>
      <c r="M114" s="616"/>
    </row>
    <row r="115" spans="1:13" ht="15.75" x14ac:dyDescent="0.25">
      <c r="A115" s="617" t="s">
        <v>98</v>
      </c>
      <c r="B115" s="617"/>
      <c r="C115" s="617"/>
      <c r="D115" s="617"/>
      <c r="E115" s="617"/>
      <c r="F115" s="617"/>
      <c r="G115" s="617"/>
      <c r="H115" s="617"/>
      <c r="I115" s="617"/>
      <c r="J115" s="617"/>
      <c r="K115" s="617"/>
      <c r="L115" s="617"/>
      <c r="M115" s="617"/>
    </row>
    <row r="116" spans="1:13" ht="18" customHeight="1" x14ac:dyDescent="0.2">
      <c r="A116" s="618" t="s">
        <v>13</v>
      </c>
      <c r="B116" s="618"/>
      <c r="C116" s="618"/>
      <c r="D116" s="618"/>
      <c r="E116" s="618"/>
      <c r="F116" s="618"/>
      <c r="G116" s="618"/>
      <c r="H116" s="618"/>
      <c r="I116" s="618"/>
      <c r="J116" s="618"/>
      <c r="K116" s="618"/>
      <c r="L116" s="618"/>
      <c r="M116" s="618"/>
    </row>
    <row r="117" spans="1:13" ht="15.75" x14ac:dyDescent="0.25">
      <c r="A117" s="619" t="s">
        <v>97</v>
      </c>
      <c r="B117" s="620"/>
      <c r="C117" s="620"/>
      <c r="D117" s="620"/>
      <c r="E117" s="620"/>
      <c r="F117" s="620"/>
      <c r="G117" s="620"/>
      <c r="H117" s="620"/>
      <c r="I117" s="620"/>
      <c r="J117" s="620"/>
      <c r="K117" s="620"/>
      <c r="L117" s="620"/>
      <c r="M117" s="620"/>
    </row>
    <row r="118" spans="1:13" ht="9.75" customHeight="1" x14ac:dyDescent="0.2">
      <c r="A118" s="621" t="s">
        <v>71</v>
      </c>
      <c r="B118" s="622"/>
      <c r="C118" s="622"/>
      <c r="D118" s="622"/>
      <c r="E118" s="622"/>
      <c r="F118" s="622"/>
      <c r="G118" s="622"/>
      <c r="H118" s="622"/>
      <c r="I118" s="622"/>
      <c r="J118" s="622"/>
      <c r="K118" s="622"/>
      <c r="L118" s="622"/>
      <c r="M118" s="622"/>
    </row>
    <row r="119" spans="1:13" ht="15.75" x14ac:dyDescent="0.25">
      <c r="A119" s="623" t="s">
        <v>503</v>
      </c>
      <c r="B119" s="623"/>
      <c r="C119" s="623"/>
      <c r="D119" s="623"/>
      <c r="E119" s="623"/>
      <c r="F119" s="623"/>
      <c r="G119" s="623"/>
      <c r="H119" s="623"/>
      <c r="I119" s="624"/>
      <c r="J119" s="624"/>
      <c r="K119" s="624"/>
      <c r="L119" s="624"/>
      <c r="M119" s="624"/>
    </row>
    <row r="120" spans="1:13" ht="24" customHeight="1" thickBot="1" x14ac:dyDescent="0.25">
      <c r="A120" s="625" t="s">
        <v>72</v>
      </c>
      <c r="B120" s="626" t="s">
        <v>73</v>
      </c>
      <c r="C120" s="626"/>
      <c r="D120" s="626"/>
      <c r="E120" s="627" t="s">
        <v>101</v>
      </c>
      <c r="F120" s="627"/>
      <c r="G120" s="628" t="s">
        <v>102</v>
      </c>
      <c r="H120" s="629"/>
      <c r="I120" s="630" t="s">
        <v>103</v>
      </c>
      <c r="J120" s="631"/>
      <c r="K120" s="631"/>
      <c r="L120" s="631"/>
      <c r="M120" s="632"/>
    </row>
    <row r="121" spans="1:13" ht="13.5" customHeight="1" thickBot="1" x14ac:dyDescent="0.25">
      <c r="A121" s="625"/>
      <c r="B121" s="626"/>
      <c r="C121" s="626"/>
      <c r="D121" s="626"/>
      <c r="E121" s="628" t="s">
        <v>76</v>
      </c>
      <c r="F121" s="628" t="s">
        <v>77</v>
      </c>
      <c r="G121" s="628" t="s">
        <v>76</v>
      </c>
      <c r="H121" s="629" t="s">
        <v>77</v>
      </c>
      <c r="I121" s="633" t="s">
        <v>76</v>
      </c>
      <c r="J121" s="628" t="s">
        <v>77</v>
      </c>
      <c r="K121" s="628" t="s">
        <v>78</v>
      </c>
      <c r="L121" s="628"/>
      <c r="M121" s="634"/>
    </row>
    <row r="122" spans="1:13" ht="38.25" customHeight="1" thickBot="1" x14ac:dyDescent="0.25">
      <c r="A122" s="625"/>
      <c r="B122" s="626"/>
      <c r="C122" s="626"/>
      <c r="D122" s="626"/>
      <c r="E122" s="628"/>
      <c r="F122" s="628"/>
      <c r="G122" s="628"/>
      <c r="H122" s="629"/>
      <c r="I122" s="633"/>
      <c r="J122" s="628"/>
      <c r="K122" s="37" t="s">
        <v>104</v>
      </c>
      <c r="L122" s="38" t="s">
        <v>105</v>
      </c>
      <c r="M122" s="151" t="s">
        <v>80</v>
      </c>
    </row>
    <row r="123" spans="1:13" ht="13.5" thickBot="1" x14ac:dyDescent="0.25">
      <c r="A123" s="625"/>
      <c r="B123" s="635">
        <v>1</v>
      </c>
      <c r="C123" s="635"/>
      <c r="D123" s="635"/>
      <c r="E123" s="22">
        <v>2</v>
      </c>
      <c r="F123" s="22">
        <v>3</v>
      </c>
      <c r="G123" s="22">
        <v>4</v>
      </c>
      <c r="H123" s="150">
        <v>5</v>
      </c>
      <c r="I123" s="152">
        <v>6</v>
      </c>
      <c r="J123" s="22">
        <v>7</v>
      </c>
      <c r="K123" s="22">
        <v>8</v>
      </c>
      <c r="L123" s="22">
        <v>9</v>
      </c>
      <c r="M123" s="153">
        <v>10</v>
      </c>
    </row>
    <row r="124" spans="1:13" x14ac:dyDescent="0.2">
      <c r="A124" s="29">
        <v>1</v>
      </c>
      <c r="B124" s="609" t="s">
        <v>106</v>
      </c>
      <c r="C124" s="609"/>
      <c r="D124" s="609"/>
      <c r="E124" s="156" t="s">
        <v>164</v>
      </c>
      <c r="F124" s="156" t="s">
        <v>164</v>
      </c>
      <c r="G124" s="156" t="s">
        <v>164</v>
      </c>
      <c r="H124" s="156" t="s">
        <v>164</v>
      </c>
      <c r="I124" s="156" t="s">
        <v>164</v>
      </c>
      <c r="J124" s="156" t="s">
        <v>164</v>
      </c>
      <c r="K124" s="156" t="s">
        <v>164</v>
      </c>
      <c r="L124" s="156" t="s">
        <v>164</v>
      </c>
      <c r="M124" s="226" t="s">
        <v>164</v>
      </c>
    </row>
    <row r="125" spans="1:13" ht="15.75" customHeight="1" x14ac:dyDescent="0.2">
      <c r="A125" s="30">
        <v>2</v>
      </c>
      <c r="B125" s="610" t="s">
        <v>83</v>
      </c>
      <c r="C125" s="611" t="s">
        <v>84</v>
      </c>
      <c r="D125" s="31" t="s">
        <v>85</v>
      </c>
      <c r="E125" s="156" t="s">
        <v>164</v>
      </c>
      <c r="F125" s="156" t="s">
        <v>164</v>
      </c>
      <c r="G125" s="156" t="s">
        <v>164</v>
      </c>
      <c r="H125" s="156" t="s">
        <v>164</v>
      </c>
      <c r="I125" s="156" t="s">
        <v>164</v>
      </c>
      <c r="J125" s="156" t="s">
        <v>164</v>
      </c>
      <c r="K125" s="156" t="s">
        <v>164</v>
      </c>
      <c r="L125" s="156" t="s">
        <v>164</v>
      </c>
      <c r="M125" s="226" t="s">
        <v>164</v>
      </c>
    </row>
    <row r="126" spans="1:13" ht="15.75" customHeight="1" x14ac:dyDescent="0.2">
      <c r="A126" s="32">
        <v>3</v>
      </c>
      <c r="B126" s="610"/>
      <c r="C126" s="611"/>
      <c r="D126" s="33" t="s">
        <v>86</v>
      </c>
      <c r="E126" s="156" t="s">
        <v>164</v>
      </c>
      <c r="F126" s="156" t="s">
        <v>164</v>
      </c>
      <c r="G126" s="156" t="s">
        <v>164</v>
      </c>
      <c r="H126" s="156" t="s">
        <v>164</v>
      </c>
      <c r="I126" s="156" t="s">
        <v>164</v>
      </c>
      <c r="J126" s="156" t="s">
        <v>164</v>
      </c>
      <c r="K126" s="156" t="s">
        <v>164</v>
      </c>
      <c r="L126" s="156" t="s">
        <v>164</v>
      </c>
      <c r="M126" s="226" t="s">
        <v>164</v>
      </c>
    </row>
    <row r="127" spans="1:13" ht="15.75" customHeight="1" x14ac:dyDescent="0.2">
      <c r="A127" s="32">
        <v>4</v>
      </c>
      <c r="B127" s="610"/>
      <c r="C127" s="612" t="s">
        <v>87</v>
      </c>
      <c r="D127" s="34" t="s">
        <v>85</v>
      </c>
      <c r="E127" s="156" t="s">
        <v>164</v>
      </c>
      <c r="F127" s="156" t="s">
        <v>164</v>
      </c>
      <c r="G127" s="156" t="s">
        <v>164</v>
      </c>
      <c r="H127" s="156" t="s">
        <v>164</v>
      </c>
      <c r="I127" s="156" t="s">
        <v>164</v>
      </c>
      <c r="J127" s="156" t="s">
        <v>164</v>
      </c>
      <c r="K127" s="156" t="s">
        <v>164</v>
      </c>
      <c r="L127" s="156" t="s">
        <v>164</v>
      </c>
      <c r="M127" s="226" t="s">
        <v>164</v>
      </c>
    </row>
    <row r="128" spans="1:13" ht="15.75" customHeight="1" x14ac:dyDescent="0.2">
      <c r="A128" s="32">
        <v>5</v>
      </c>
      <c r="B128" s="610"/>
      <c r="C128" s="612"/>
      <c r="D128" s="34" t="s">
        <v>86</v>
      </c>
      <c r="E128" s="156" t="s">
        <v>164</v>
      </c>
      <c r="F128" s="156" t="s">
        <v>164</v>
      </c>
      <c r="G128" s="156" t="s">
        <v>164</v>
      </c>
      <c r="H128" s="156" t="s">
        <v>164</v>
      </c>
      <c r="I128" s="156" t="s">
        <v>164</v>
      </c>
      <c r="J128" s="156" t="s">
        <v>164</v>
      </c>
      <c r="K128" s="156" t="s">
        <v>164</v>
      </c>
      <c r="L128" s="156" t="s">
        <v>164</v>
      </c>
      <c r="M128" s="226" t="s">
        <v>164</v>
      </c>
    </row>
    <row r="129" spans="1:13" ht="15.75" customHeight="1" x14ac:dyDescent="0.2">
      <c r="A129" s="32">
        <v>6</v>
      </c>
      <c r="B129" s="613" t="s">
        <v>88</v>
      </c>
      <c r="C129" s="257" t="s">
        <v>84</v>
      </c>
      <c r="D129" s="34" t="s">
        <v>86</v>
      </c>
      <c r="E129" s="156" t="s">
        <v>164</v>
      </c>
      <c r="F129" s="156" t="s">
        <v>164</v>
      </c>
      <c r="G129" s="156" t="s">
        <v>164</v>
      </c>
      <c r="H129" s="156" t="s">
        <v>164</v>
      </c>
      <c r="I129" s="156" t="s">
        <v>164</v>
      </c>
      <c r="J129" s="156" t="s">
        <v>164</v>
      </c>
      <c r="K129" s="156" t="s">
        <v>164</v>
      </c>
      <c r="L129" s="156" t="s">
        <v>164</v>
      </c>
      <c r="M129" s="226" t="s">
        <v>164</v>
      </c>
    </row>
    <row r="130" spans="1:13" ht="15.75" customHeight="1" x14ac:dyDescent="0.2">
      <c r="A130" s="32">
        <v>7</v>
      </c>
      <c r="B130" s="613"/>
      <c r="C130" s="257" t="s">
        <v>87</v>
      </c>
      <c r="D130" s="34" t="s">
        <v>86</v>
      </c>
      <c r="E130" s="156" t="s">
        <v>164</v>
      </c>
      <c r="F130" s="156" t="s">
        <v>164</v>
      </c>
      <c r="G130" s="156" t="s">
        <v>164</v>
      </c>
      <c r="H130" s="156" t="s">
        <v>164</v>
      </c>
      <c r="I130" s="156" t="s">
        <v>164</v>
      </c>
      <c r="J130" s="156" t="s">
        <v>164</v>
      </c>
      <c r="K130" s="156" t="s">
        <v>164</v>
      </c>
      <c r="L130" s="156" t="s">
        <v>164</v>
      </c>
      <c r="M130" s="226" t="s">
        <v>164</v>
      </c>
    </row>
    <row r="131" spans="1:13" ht="15.75" customHeight="1" x14ac:dyDescent="0.2">
      <c r="A131" s="32">
        <v>8</v>
      </c>
      <c r="B131" s="614" t="s">
        <v>89</v>
      </c>
      <c r="C131" s="257" t="s">
        <v>84</v>
      </c>
      <c r="D131" s="34" t="s">
        <v>86</v>
      </c>
      <c r="E131" s="156" t="s">
        <v>164</v>
      </c>
      <c r="F131" s="156" t="s">
        <v>164</v>
      </c>
      <c r="G131" s="156" t="s">
        <v>164</v>
      </c>
      <c r="H131" s="156" t="s">
        <v>164</v>
      </c>
      <c r="I131" s="156" t="s">
        <v>164</v>
      </c>
      <c r="J131" s="156" t="s">
        <v>164</v>
      </c>
      <c r="K131" s="156" t="s">
        <v>164</v>
      </c>
      <c r="L131" s="156" t="s">
        <v>164</v>
      </c>
      <c r="M131" s="226" t="s">
        <v>164</v>
      </c>
    </row>
    <row r="132" spans="1:13" ht="15.75" customHeight="1" x14ac:dyDescent="0.2">
      <c r="A132" s="32">
        <v>9</v>
      </c>
      <c r="B132" s="614"/>
      <c r="C132" s="39" t="s">
        <v>87</v>
      </c>
      <c r="D132" s="35" t="s">
        <v>86</v>
      </c>
      <c r="E132" s="156" t="s">
        <v>164</v>
      </c>
      <c r="F132" s="156" t="s">
        <v>164</v>
      </c>
      <c r="G132" s="156" t="s">
        <v>164</v>
      </c>
      <c r="H132" s="156" t="s">
        <v>164</v>
      </c>
      <c r="I132" s="156" t="s">
        <v>164</v>
      </c>
      <c r="J132" s="156" t="s">
        <v>164</v>
      </c>
      <c r="K132" s="156" t="s">
        <v>164</v>
      </c>
      <c r="L132" s="156" t="s">
        <v>164</v>
      </c>
      <c r="M132" s="226" t="s">
        <v>164</v>
      </c>
    </row>
    <row r="133" spans="1:13" ht="15.75" customHeight="1" x14ac:dyDescent="0.2">
      <c r="A133" s="36">
        <v>10</v>
      </c>
      <c r="B133" s="613" t="s">
        <v>174</v>
      </c>
      <c r="C133" s="613"/>
      <c r="D133" s="613"/>
      <c r="E133" s="156" t="s">
        <v>164</v>
      </c>
      <c r="F133" s="156" t="s">
        <v>164</v>
      </c>
      <c r="G133" s="156" t="s">
        <v>164</v>
      </c>
      <c r="H133" s="156" t="s">
        <v>164</v>
      </c>
      <c r="I133" s="156" t="s">
        <v>164</v>
      </c>
      <c r="J133" s="156" t="s">
        <v>164</v>
      </c>
      <c r="K133" s="156" t="s">
        <v>164</v>
      </c>
      <c r="L133" s="156" t="s">
        <v>164</v>
      </c>
      <c r="M133" s="226" t="s">
        <v>164</v>
      </c>
    </row>
    <row r="134" spans="1:13" ht="16.5" customHeight="1" x14ac:dyDescent="0.2">
      <c r="A134" s="36">
        <v>11</v>
      </c>
      <c r="B134" s="613" t="s">
        <v>96</v>
      </c>
      <c r="C134" s="613"/>
      <c r="D134" s="613"/>
      <c r="E134" s="156">
        <f t="shared" ref="E134:M134" si="4">SUM(E124:E133)</f>
        <v>0</v>
      </c>
      <c r="F134" s="156">
        <f t="shared" si="4"/>
        <v>0</v>
      </c>
      <c r="G134" s="156">
        <f t="shared" si="4"/>
        <v>0</v>
      </c>
      <c r="H134" s="156">
        <f t="shared" si="4"/>
        <v>0</v>
      </c>
      <c r="I134" s="156">
        <f t="shared" si="4"/>
        <v>0</v>
      </c>
      <c r="J134" s="156">
        <f t="shared" si="4"/>
        <v>0</v>
      </c>
      <c r="K134" s="156">
        <f t="shared" si="4"/>
        <v>0</v>
      </c>
      <c r="L134" s="156">
        <f t="shared" si="4"/>
        <v>0</v>
      </c>
      <c r="M134" s="260">
        <f t="shared" si="4"/>
        <v>0</v>
      </c>
    </row>
    <row r="135" spans="1:13" ht="18.75" customHeight="1" x14ac:dyDescent="0.2">
      <c r="A135" s="36">
        <v>12</v>
      </c>
      <c r="B135" s="615" t="s">
        <v>107</v>
      </c>
      <c r="C135" s="615"/>
      <c r="D135" s="615"/>
      <c r="E135" s="156" t="s">
        <v>164</v>
      </c>
      <c r="F135" s="156" t="s">
        <v>164</v>
      </c>
      <c r="G135" s="156" t="s">
        <v>164</v>
      </c>
      <c r="H135" s="156" t="s">
        <v>164</v>
      </c>
      <c r="I135" s="156" t="s">
        <v>164</v>
      </c>
      <c r="J135" s="156" t="s">
        <v>164</v>
      </c>
      <c r="K135" s="156" t="s">
        <v>164</v>
      </c>
      <c r="L135" s="156" t="s">
        <v>164</v>
      </c>
      <c r="M135" s="226" t="s">
        <v>164</v>
      </c>
    </row>
    <row r="137" spans="1:13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M137" s="26" t="s">
        <v>175</v>
      </c>
    </row>
    <row r="138" spans="1:13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M138" s="27" t="s">
        <v>15</v>
      </c>
    </row>
    <row r="139" spans="1:13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M139" s="26" t="s">
        <v>1</v>
      </c>
    </row>
    <row r="140" spans="1:13" ht="18.75" customHeight="1" x14ac:dyDescent="0.3">
      <c r="A140" s="616" t="s">
        <v>108</v>
      </c>
      <c r="B140" s="616"/>
      <c r="C140" s="616"/>
      <c r="D140" s="616"/>
      <c r="E140" s="616"/>
      <c r="F140" s="616"/>
      <c r="G140" s="616"/>
      <c r="H140" s="616"/>
      <c r="I140" s="616"/>
      <c r="J140" s="616"/>
      <c r="K140" s="616"/>
      <c r="L140" s="616"/>
      <c r="M140" s="616"/>
    </row>
    <row r="141" spans="1:13" ht="18.75" customHeight="1" x14ac:dyDescent="0.3">
      <c r="A141" s="616" t="s">
        <v>70</v>
      </c>
      <c r="B141" s="616"/>
      <c r="C141" s="616"/>
      <c r="D141" s="616"/>
      <c r="E141" s="616"/>
      <c r="F141" s="616"/>
      <c r="G141" s="616"/>
      <c r="H141" s="616"/>
      <c r="I141" s="616"/>
      <c r="J141" s="616"/>
      <c r="K141" s="616"/>
      <c r="L141" s="616"/>
      <c r="M141" s="616"/>
    </row>
    <row r="142" spans="1:13" ht="15.75" x14ac:dyDescent="0.25">
      <c r="A142" s="617" t="s">
        <v>98</v>
      </c>
      <c r="B142" s="617"/>
      <c r="C142" s="617"/>
      <c r="D142" s="617"/>
      <c r="E142" s="617"/>
      <c r="F142" s="617"/>
      <c r="G142" s="617"/>
      <c r="H142" s="617"/>
      <c r="I142" s="617"/>
      <c r="J142" s="617"/>
      <c r="K142" s="617"/>
      <c r="L142" s="617"/>
      <c r="M142" s="617"/>
    </row>
    <row r="143" spans="1:13" ht="18" customHeight="1" x14ac:dyDescent="0.2">
      <c r="A143" s="618" t="s">
        <v>13</v>
      </c>
      <c r="B143" s="618"/>
      <c r="C143" s="618"/>
      <c r="D143" s="618"/>
      <c r="E143" s="618"/>
      <c r="F143" s="618"/>
      <c r="G143" s="618"/>
      <c r="H143" s="618"/>
      <c r="I143" s="618"/>
      <c r="J143" s="618"/>
      <c r="K143" s="618"/>
      <c r="L143" s="618"/>
      <c r="M143" s="618"/>
    </row>
    <row r="144" spans="1:13" ht="15.75" x14ac:dyDescent="0.25">
      <c r="A144" s="619" t="s">
        <v>97</v>
      </c>
      <c r="B144" s="620"/>
      <c r="C144" s="620"/>
      <c r="D144" s="620"/>
      <c r="E144" s="620"/>
      <c r="F144" s="620"/>
      <c r="G144" s="620"/>
      <c r="H144" s="620"/>
      <c r="I144" s="620"/>
      <c r="J144" s="620"/>
      <c r="K144" s="620"/>
      <c r="L144" s="620"/>
      <c r="M144" s="620"/>
    </row>
    <row r="145" spans="1:13" ht="9.75" customHeight="1" x14ac:dyDescent="0.2">
      <c r="A145" s="621" t="s">
        <v>71</v>
      </c>
      <c r="B145" s="622"/>
      <c r="C145" s="622"/>
      <c r="D145" s="622"/>
      <c r="E145" s="622"/>
      <c r="F145" s="622"/>
      <c r="G145" s="622"/>
      <c r="H145" s="622"/>
      <c r="I145" s="622"/>
      <c r="J145" s="622"/>
      <c r="K145" s="622"/>
      <c r="L145" s="622"/>
      <c r="M145" s="622"/>
    </row>
    <row r="146" spans="1:13" ht="15.75" x14ac:dyDescent="0.25">
      <c r="A146" s="623" t="s">
        <v>580</v>
      </c>
      <c r="B146" s="623"/>
      <c r="C146" s="623"/>
      <c r="D146" s="623"/>
      <c r="E146" s="623"/>
      <c r="F146" s="623"/>
      <c r="G146" s="623"/>
      <c r="H146" s="623"/>
      <c r="I146" s="624"/>
      <c r="J146" s="624"/>
      <c r="K146" s="624"/>
      <c r="L146" s="624"/>
      <c r="M146" s="624"/>
    </row>
    <row r="147" spans="1:13" ht="34.5" customHeight="1" thickBot="1" x14ac:dyDescent="0.25">
      <c r="A147" s="625" t="s">
        <v>72</v>
      </c>
      <c r="B147" s="626" t="s">
        <v>73</v>
      </c>
      <c r="C147" s="626"/>
      <c r="D147" s="626"/>
      <c r="E147" s="627" t="s">
        <v>101</v>
      </c>
      <c r="F147" s="627"/>
      <c r="G147" s="628" t="s">
        <v>102</v>
      </c>
      <c r="H147" s="629"/>
      <c r="I147" s="630" t="s">
        <v>103</v>
      </c>
      <c r="J147" s="631"/>
      <c r="K147" s="631"/>
      <c r="L147" s="631"/>
      <c r="M147" s="632"/>
    </row>
    <row r="148" spans="1:13" ht="13.5" customHeight="1" thickBot="1" x14ac:dyDescent="0.25">
      <c r="A148" s="625"/>
      <c r="B148" s="626"/>
      <c r="C148" s="626"/>
      <c r="D148" s="626"/>
      <c r="E148" s="628" t="s">
        <v>76</v>
      </c>
      <c r="F148" s="628" t="s">
        <v>77</v>
      </c>
      <c r="G148" s="628" t="s">
        <v>76</v>
      </c>
      <c r="H148" s="629" t="s">
        <v>77</v>
      </c>
      <c r="I148" s="633" t="s">
        <v>76</v>
      </c>
      <c r="J148" s="628" t="s">
        <v>77</v>
      </c>
      <c r="K148" s="628" t="s">
        <v>78</v>
      </c>
      <c r="L148" s="628"/>
      <c r="M148" s="634"/>
    </row>
    <row r="149" spans="1:13" ht="38.25" customHeight="1" thickBot="1" x14ac:dyDescent="0.25">
      <c r="A149" s="625"/>
      <c r="B149" s="626"/>
      <c r="C149" s="626"/>
      <c r="D149" s="626"/>
      <c r="E149" s="628"/>
      <c r="F149" s="628"/>
      <c r="G149" s="628"/>
      <c r="H149" s="629"/>
      <c r="I149" s="633"/>
      <c r="J149" s="628"/>
      <c r="K149" s="37" t="s">
        <v>104</v>
      </c>
      <c r="L149" s="38" t="s">
        <v>105</v>
      </c>
      <c r="M149" s="151" t="s">
        <v>80</v>
      </c>
    </row>
    <row r="150" spans="1:13" ht="13.5" thickBot="1" x14ac:dyDescent="0.25">
      <c r="A150" s="625"/>
      <c r="B150" s="635">
        <v>1</v>
      </c>
      <c r="C150" s="635"/>
      <c r="D150" s="635"/>
      <c r="E150" s="22">
        <v>2</v>
      </c>
      <c r="F150" s="22">
        <v>3</v>
      </c>
      <c r="G150" s="22">
        <v>4</v>
      </c>
      <c r="H150" s="150">
        <v>5</v>
      </c>
      <c r="I150" s="152">
        <v>6</v>
      </c>
      <c r="J150" s="22">
        <v>7</v>
      </c>
      <c r="K150" s="22">
        <v>8</v>
      </c>
      <c r="L150" s="22">
        <v>9</v>
      </c>
      <c r="M150" s="153">
        <v>10</v>
      </c>
    </row>
    <row r="151" spans="1:13" x14ac:dyDescent="0.2">
      <c r="A151" s="29">
        <v>1</v>
      </c>
      <c r="B151" s="609" t="s">
        <v>106</v>
      </c>
      <c r="C151" s="609"/>
      <c r="D151" s="609"/>
      <c r="E151" s="156" t="s">
        <v>164</v>
      </c>
      <c r="F151" s="156" t="s">
        <v>164</v>
      </c>
      <c r="G151" s="156" t="s">
        <v>164</v>
      </c>
      <c r="H151" s="156" t="s">
        <v>164</v>
      </c>
      <c r="I151" s="156" t="s">
        <v>164</v>
      </c>
      <c r="J151" s="156" t="s">
        <v>164</v>
      </c>
      <c r="K151" s="156" t="s">
        <v>164</v>
      </c>
      <c r="L151" s="156" t="s">
        <v>164</v>
      </c>
      <c r="M151" s="226" t="s">
        <v>164</v>
      </c>
    </row>
    <row r="152" spans="1:13" ht="15" customHeight="1" x14ac:dyDescent="0.2">
      <c r="A152" s="30">
        <v>2</v>
      </c>
      <c r="B152" s="610" t="s">
        <v>83</v>
      </c>
      <c r="C152" s="611" t="s">
        <v>84</v>
      </c>
      <c r="D152" s="31" t="s">
        <v>85</v>
      </c>
      <c r="E152" s="156" t="s">
        <v>164</v>
      </c>
      <c r="F152" s="156" t="s">
        <v>164</v>
      </c>
      <c r="G152" s="156" t="s">
        <v>164</v>
      </c>
      <c r="H152" s="156" t="s">
        <v>164</v>
      </c>
      <c r="I152" s="156" t="s">
        <v>164</v>
      </c>
      <c r="J152" s="156" t="s">
        <v>164</v>
      </c>
      <c r="K152" s="156" t="s">
        <v>164</v>
      </c>
      <c r="L152" s="156" t="s">
        <v>164</v>
      </c>
      <c r="M152" s="226" t="s">
        <v>164</v>
      </c>
    </row>
    <row r="153" spans="1:13" ht="15" customHeight="1" x14ac:dyDescent="0.2">
      <c r="A153" s="32">
        <v>3</v>
      </c>
      <c r="B153" s="610"/>
      <c r="C153" s="611"/>
      <c r="D153" s="33" t="s">
        <v>86</v>
      </c>
      <c r="E153" s="156" t="s">
        <v>164</v>
      </c>
      <c r="F153" s="156" t="s">
        <v>164</v>
      </c>
      <c r="G153" s="156" t="s">
        <v>164</v>
      </c>
      <c r="H153" s="156" t="s">
        <v>164</v>
      </c>
      <c r="I153" s="156" t="s">
        <v>164</v>
      </c>
      <c r="J153" s="156" t="s">
        <v>164</v>
      </c>
      <c r="K153" s="156" t="s">
        <v>164</v>
      </c>
      <c r="L153" s="156" t="s">
        <v>164</v>
      </c>
      <c r="M153" s="226" t="s">
        <v>164</v>
      </c>
    </row>
    <row r="154" spans="1:13" ht="15" customHeight="1" x14ac:dyDescent="0.2">
      <c r="A154" s="32">
        <v>4</v>
      </c>
      <c r="B154" s="610"/>
      <c r="C154" s="612" t="s">
        <v>87</v>
      </c>
      <c r="D154" s="34" t="s">
        <v>85</v>
      </c>
      <c r="E154" s="156" t="s">
        <v>164</v>
      </c>
      <c r="F154" s="156" t="s">
        <v>164</v>
      </c>
      <c r="G154" s="156" t="s">
        <v>164</v>
      </c>
      <c r="H154" s="156" t="s">
        <v>164</v>
      </c>
      <c r="I154" s="156" t="s">
        <v>164</v>
      </c>
      <c r="J154" s="156" t="s">
        <v>164</v>
      </c>
      <c r="K154" s="156" t="s">
        <v>164</v>
      </c>
      <c r="L154" s="156" t="s">
        <v>164</v>
      </c>
      <c r="M154" s="226" t="s">
        <v>164</v>
      </c>
    </row>
    <row r="155" spans="1:13" ht="15" customHeight="1" x14ac:dyDescent="0.2">
      <c r="A155" s="32">
        <v>5</v>
      </c>
      <c r="B155" s="610"/>
      <c r="C155" s="612"/>
      <c r="D155" s="34" t="s">
        <v>86</v>
      </c>
      <c r="E155" s="156" t="s">
        <v>164</v>
      </c>
      <c r="F155" s="156" t="s">
        <v>164</v>
      </c>
      <c r="G155" s="156" t="s">
        <v>164</v>
      </c>
      <c r="H155" s="156" t="s">
        <v>164</v>
      </c>
      <c r="I155" s="156" t="s">
        <v>164</v>
      </c>
      <c r="J155" s="156" t="s">
        <v>164</v>
      </c>
      <c r="K155" s="156" t="s">
        <v>164</v>
      </c>
      <c r="L155" s="156" t="s">
        <v>164</v>
      </c>
      <c r="M155" s="226" t="s">
        <v>164</v>
      </c>
    </row>
    <row r="156" spans="1:13" ht="15" customHeight="1" x14ac:dyDescent="0.2">
      <c r="A156" s="32">
        <v>6</v>
      </c>
      <c r="B156" s="613" t="s">
        <v>88</v>
      </c>
      <c r="C156" s="262" t="s">
        <v>84</v>
      </c>
      <c r="D156" s="34" t="s">
        <v>86</v>
      </c>
      <c r="E156" s="156" t="s">
        <v>164</v>
      </c>
      <c r="F156" s="156" t="s">
        <v>164</v>
      </c>
      <c r="G156" s="156" t="s">
        <v>164</v>
      </c>
      <c r="H156" s="156" t="s">
        <v>164</v>
      </c>
      <c r="I156" s="156" t="s">
        <v>164</v>
      </c>
      <c r="J156" s="156" t="s">
        <v>164</v>
      </c>
      <c r="K156" s="156" t="s">
        <v>164</v>
      </c>
      <c r="L156" s="156" t="s">
        <v>164</v>
      </c>
      <c r="M156" s="226" t="s">
        <v>164</v>
      </c>
    </row>
    <row r="157" spans="1:13" ht="15" customHeight="1" x14ac:dyDescent="0.2">
      <c r="A157" s="32">
        <v>7</v>
      </c>
      <c r="B157" s="613"/>
      <c r="C157" s="262" t="s">
        <v>87</v>
      </c>
      <c r="D157" s="34" t="s">
        <v>86</v>
      </c>
      <c r="E157" s="156" t="s">
        <v>164</v>
      </c>
      <c r="F157" s="156" t="s">
        <v>164</v>
      </c>
      <c r="G157" s="156" t="s">
        <v>164</v>
      </c>
      <c r="H157" s="156" t="s">
        <v>164</v>
      </c>
      <c r="I157" s="156" t="s">
        <v>164</v>
      </c>
      <c r="J157" s="156" t="s">
        <v>164</v>
      </c>
      <c r="K157" s="156" t="s">
        <v>164</v>
      </c>
      <c r="L157" s="156" t="s">
        <v>164</v>
      </c>
      <c r="M157" s="226" t="s">
        <v>164</v>
      </c>
    </row>
    <row r="158" spans="1:13" ht="15" customHeight="1" x14ac:dyDescent="0.2">
      <c r="A158" s="32">
        <v>8</v>
      </c>
      <c r="B158" s="614" t="s">
        <v>89</v>
      </c>
      <c r="C158" s="262" t="s">
        <v>84</v>
      </c>
      <c r="D158" s="34" t="s">
        <v>86</v>
      </c>
      <c r="E158" s="156" t="s">
        <v>164</v>
      </c>
      <c r="F158" s="156" t="s">
        <v>164</v>
      </c>
      <c r="G158" s="156" t="s">
        <v>164</v>
      </c>
      <c r="H158" s="156" t="s">
        <v>164</v>
      </c>
      <c r="I158" s="156" t="s">
        <v>164</v>
      </c>
      <c r="J158" s="156" t="s">
        <v>164</v>
      </c>
      <c r="K158" s="156" t="s">
        <v>164</v>
      </c>
      <c r="L158" s="156" t="s">
        <v>164</v>
      </c>
      <c r="M158" s="226" t="s">
        <v>164</v>
      </c>
    </row>
    <row r="159" spans="1:13" ht="15" customHeight="1" x14ac:dyDescent="0.2">
      <c r="A159" s="32">
        <v>9</v>
      </c>
      <c r="B159" s="614"/>
      <c r="C159" s="39" t="s">
        <v>87</v>
      </c>
      <c r="D159" s="35" t="s">
        <v>86</v>
      </c>
      <c r="E159" s="156" t="s">
        <v>164</v>
      </c>
      <c r="F159" s="156" t="s">
        <v>164</v>
      </c>
      <c r="G159" s="156" t="s">
        <v>164</v>
      </c>
      <c r="H159" s="156" t="s">
        <v>164</v>
      </c>
      <c r="I159" s="156" t="s">
        <v>164</v>
      </c>
      <c r="J159" s="156" t="s">
        <v>164</v>
      </c>
      <c r="K159" s="156" t="s">
        <v>164</v>
      </c>
      <c r="L159" s="156" t="s">
        <v>164</v>
      </c>
      <c r="M159" s="226" t="s">
        <v>164</v>
      </c>
    </row>
    <row r="160" spans="1:13" ht="15" customHeight="1" x14ac:dyDescent="0.2">
      <c r="A160" s="36">
        <v>10</v>
      </c>
      <c r="B160" s="613" t="s">
        <v>174</v>
      </c>
      <c r="C160" s="613"/>
      <c r="D160" s="613"/>
      <c r="E160" s="156" t="s">
        <v>164</v>
      </c>
      <c r="F160" s="156" t="s">
        <v>164</v>
      </c>
      <c r="G160" s="156" t="s">
        <v>164</v>
      </c>
      <c r="H160" s="156" t="s">
        <v>164</v>
      </c>
      <c r="I160" s="156" t="s">
        <v>164</v>
      </c>
      <c r="J160" s="156" t="s">
        <v>164</v>
      </c>
      <c r="K160" s="156" t="s">
        <v>164</v>
      </c>
      <c r="L160" s="156" t="s">
        <v>164</v>
      </c>
      <c r="M160" s="226" t="s">
        <v>164</v>
      </c>
    </row>
    <row r="161" spans="1:13" ht="16.5" customHeight="1" x14ac:dyDescent="0.2">
      <c r="A161" s="36">
        <v>11</v>
      </c>
      <c r="B161" s="613" t="s">
        <v>96</v>
      </c>
      <c r="C161" s="613"/>
      <c r="D161" s="613"/>
      <c r="E161" s="156">
        <f t="shared" ref="E161:M161" si="5">SUM(E151:E160)</f>
        <v>0</v>
      </c>
      <c r="F161" s="156">
        <f t="shared" si="5"/>
        <v>0</v>
      </c>
      <c r="G161" s="156">
        <f t="shared" si="5"/>
        <v>0</v>
      </c>
      <c r="H161" s="156">
        <f t="shared" si="5"/>
        <v>0</v>
      </c>
      <c r="I161" s="156">
        <f t="shared" si="5"/>
        <v>0</v>
      </c>
      <c r="J161" s="156">
        <f t="shared" si="5"/>
        <v>0</v>
      </c>
      <c r="K161" s="156">
        <f t="shared" si="5"/>
        <v>0</v>
      </c>
      <c r="L161" s="156">
        <f t="shared" si="5"/>
        <v>0</v>
      </c>
      <c r="M161" s="260">
        <f t="shared" si="5"/>
        <v>0</v>
      </c>
    </row>
    <row r="162" spans="1:13" ht="18.75" customHeight="1" x14ac:dyDescent="0.2">
      <c r="A162" s="36">
        <v>12</v>
      </c>
      <c r="B162" s="615" t="s">
        <v>107</v>
      </c>
      <c r="C162" s="615"/>
      <c r="D162" s="615"/>
      <c r="E162" s="156" t="s">
        <v>164</v>
      </c>
      <c r="F162" s="156" t="s">
        <v>164</v>
      </c>
      <c r="G162" s="156" t="s">
        <v>164</v>
      </c>
      <c r="H162" s="156" t="s">
        <v>164</v>
      </c>
      <c r="I162" s="156" t="s">
        <v>164</v>
      </c>
      <c r="J162" s="156" t="s">
        <v>164</v>
      </c>
      <c r="K162" s="156" t="s">
        <v>164</v>
      </c>
      <c r="L162" s="156" t="s">
        <v>164</v>
      </c>
      <c r="M162" s="226" t="s">
        <v>164</v>
      </c>
    </row>
    <row r="164" spans="1:13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M164" s="26" t="s">
        <v>175</v>
      </c>
    </row>
    <row r="165" spans="1:13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M165" s="27" t="s">
        <v>15</v>
      </c>
    </row>
    <row r="166" spans="1:13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M166" s="26" t="s">
        <v>1</v>
      </c>
    </row>
    <row r="167" spans="1:13" ht="18.75" customHeight="1" x14ac:dyDescent="0.3">
      <c r="A167" s="616" t="s">
        <v>108</v>
      </c>
      <c r="B167" s="616"/>
      <c r="C167" s="616"/>
      <c r="D167" s="616"/>
      <c r="E167" s="616"/>
      <c r="F167" s="616"/>
      <c r="G167" s="616"/>
      <c r="H167" s="616"/>
      <c r="I167" s="616"/>
      <c r="J167" s="616"/>
      <c r="K167" s="616"/>
      <c r="L167" s="616"/>
      <c r="M167" s="616"/>
    </row>
    <row r="168" spans="1:13" ht="18.75" customHeight="1" x14ac:dyDescent="0.3">
      <c r="A168" s="616" t="s">
        <v>70</v>
      </c>
      <c r="B168" s="616"/>
      <c r="C168" s="616"/>
      <c r="D168" s="616"/>
      <c r="E168" s="616"/>
      <c r="F168" s="616"/>
      <c r="G168" s="616"/>
      <c r="H168" s="616"/>
      <c r="I168" s="616"/>
      <c r="J168" s="616"/>
      <c r="K168" s="616"/>
      <c r="L168" s="616"/>
      <c r="M168" s="616"/>
    </row>
    <row r="169" spans="1:13" ht="15.75" x14ac:dyDescent="0.25">
      <c r="A169" s="617" t="s">
        <v>98</v>
      </c>
      <c r="B169" s="617"/>
      <c r="C169" s="617"/>
      <c r="D169" s="617"/>
      <c r="E169" s="617"/>
      <c r="F169" s="617"/>
      <c r="G169" s="617"/>
      <c r="H169" s="617"/>
      <c r="I169" s="617"/>
      <c r="J169" s="617"/>
      <c r="K169" s="617"/>
      <c r="L169" s="617"/>
      <c r="M169" s="617"/>
    </row>
    <row r="170" spans="1:13" ht="18" customHeight="1" x14ac:dyDescent="0.2">
      <c r="A170" s="618" t="s">
        <v>13</v>
      </c>
      <c r="B170" s="618"/>
      <c r="C170" s="618"/>
      <c r="D170" s="618"/>
      <c r="E170" s="618"/>
      <c r="F170" s="618"/>
      <c r="G170" s="618"/>
      <c r="H170" s="618"/>
      <c r="I170" s="618"/>
      <c r="J170" s="618"/>
      <c r="K170" s="618"/>
      <c r="L170" s="618"/>
      <c r="M170" s="618"/>
    </row>
    <row r="171" spans="1:13" ht="15.75" x14ac:dyDescent="0.25">
      <c r="A171" s="619" t="s">
        <v>97</v>
      </c>
      <c r="B171" s="620"/>
      <c r="C171" s="620"/>
      <c r="D171" s="620"/>
      <c r="E171" s="620"/>
      <c r="F171" s="620"/>
      <c r="G171" s="620"/>
      <c r="H171" s="620"/>
      <c r="I171" s="620"/>
      <c r="J171" s="620"/>
      <c r="K171" s="620"/>
      <c r="L171" s="620"/>
      <c r="M171" s="620"/>
    </row>
    <row r="172" spans="1:13" ht="9.75" customHeight="1" x14ac:dyDescent="0.2">
      <c r="A172" s="621" t="s">
        <v>71</v>
      </c>
      <c r="B172" s="622"/>
      <c r="C172" s="622"/>
      <c r="D172" s="622"/>
      <c r="E172" s="622"/>
      <c r="F172" s="622"/>
      <c r="G172" s="622"/>
      <c r="H172" s="622"/>
      <c r="I172" s="622"/>
      <c r="J172" s="622"/>
      <c r="K172" s="622"/>
      <c r="L172" s="622"/>
      <c r="M172" s="622"/>
    </row>
    <row r="173" spans="1:13" ht="15.75" x14ac:dyDescent="0.25">
      <c r="A173" s="623" t="s">
        <v>638</v>
      </c>
      <c r="B173" s="623"/>
      <c r="C173" s="623"/>
      <c r="D173" s="623"/>
      <c r="E173" s="623"/>
      <c r="F173" s="623"/>
      <c r="G173" s="623"/>
      <c r="H173" s="623"/>
      <c r="I173" s="624"/>
      <c r="J173" s="624"/>
      <c r="K173" s="624"/>
      <c r="L173" s="624"/>
      <c r="M173" s="624"/>
    </row>
    <row r="174" spans="1:13" ht="24" customHeight="1" thickBot="1" x14ac:dyDescent="0.25">
      <c r="A174" s="625" t="s">
        <v>72</v>
      </c>
      <c r="B174" s="626" t="s">
        <v>73</v>
      </c>
      <c r="C174" s="626"/>
      <c r="D174" s="626"/>
      <c r="E174" s="627" t="s">
        <v>101</v>
      </c>
      <c r="F174" s="627"/>
      <c r="G174" s="628" t="s">
        <v>102</v>
      </c>
      <c r="H174" s="629"/>
      <c r="I174" s="630" t="s">
        <v>103</v>
      </c>
      <c r="J174" s="631"/>
      <c r="K174" s="631"/>
      <c r="L174" s="631"/>
      <c r="M174" s="632"/>
    </row>
    <row r="175" spans="1:13" ht="13.5" customHeight="1" thickBot="1" x14ac:dyDescent="0.25">
      <c r="A175" s="625"/>
      <c r="B175" s="626"/>
      <c r="C175" s="626"/>
      <c r="D175" s="626"/>
      <c r="E175" s="628" t="s">
        <v>76</v>
      </c>
      <c r="F175" s="628" t="s">
        <v>77</v>
      </c>
      <c r="G175" s="628" t="s">
        <v>76</v>
      </c>
      <c r="H175" s="629" t="s">
        <v>77</v>
      </c>
      <c r="I175" s="633" t="s">
        <v>76</v>
      </c>
      <c r="J175" s="628" t="s">
        <v>77</v>
      </c>
      <c r="K175" s="628" t="s">
        <v>78</v>
      </c>
      <c r="L175" s="628"/>
      <c r="M175" s="634"/>
    </row>
    <row r="176" spans="1:13" ht="38.25" customHeight="1" thickBot="1" x14ac:dyDescent="0.25">
      <c r="A176" s="625"/>
      <c r="B176" s="626"/>
      <c r="C176" s="626"/>
      <c r="D176" s="626"/>
      <c r="E176" s="628"/>
      <c r="F176" s="628"/>
      <c r="G176" s="628"/>
      <c r="H176" s="629"/>
      <c r="I176" s="633"/>
      <c r="J176" s="628"/>
      <c r="K176" s="37" t="s">
        <v>104</v>
      </c>
      <c r="L176" s="38" t="s">
        <v>105</v>
      </c>
      <c r="M176" s="151" t="s">
        <v>80</v>
      </c>
    </row>
    <row r="177" spans="1:13" ht="13.5" thickBot="1" x14ac:dyDescent="0.25">
      <c r="A177" s="625"/>
      <c r="B177" s="635">
        <v>1</v>
      </c>
      <c r="C177" s="635"/>
      <c r="D177" s="635"/>
      <c r="E177" s="22">
        <v>2</v>
      </c>
      <c r="F177" s="22">
        <v>3</v>
      </c>
      <c r="G177" s="22">
        <v>4</v>
      </c>
      <c r="H177" s="150">
        <v>5</v>
      </c>
      <c r="I177" s="152">
        <v>6</v>
      </c>
      <c r="J177" s="22">
        <v>7</v>
      </c>
      <c r="K177" s="22">
        <v>8</v>
      </c>
      <c r="L177" s="22">
        <v>9</v>
      </c>
      <c r="M177" s="153">
        <v>10</v>
      </c>
    </row>
    <row r="178" spans="1:13" x14ac:dyDescent="0.2">
      <c r="A178" s="29">
        <v>1</v>
      </c>
      <c r="B178" s="609" t="s">
        <v>106</v>
      </c>
      <c r="C178" s="609"/>
      <c r="D178" s="609"/>
      <c r="E178" s="156" t="s">
        <v>164</v>
      </c>
      <c r="F178" s="156" t="s">
        <v>164</v>
      </c>
      <c r="G178" s="156" t="s">
        <v>164</v>
      </c>
      <c r="H178" s="156" t="s">
        <v>164</v>
      </c>
      <c r="I178" s="156" t="s">
        <v>164</v>
      </c>
      <c r="J178" s="156" t="s">
        <v>164</v>
      </c>
      <c r="K178" s="156" t="s">
        <v>164</v>
      </c>
      <c r="L178" s="156" t="s">
        <v>164</v>
      </c>
      <c r="M178" s="226" t="s">
        <v>164</v>
      </c>
    </row>
    <row r="179" spans="1:13" ht="17.25" customHeight="1" x14ac:dyDescent="0.2">
      <c r="A179" s="30">
        <v>2</v>
      </c>
      <c r="B179" s="610" t="s">
        <v>83</v>
      </c>
      <c r="C179" s="611" t="s">
        <v>84</v>
      </c>
      <c r="D179" s="31" t="s">
        <v>85</v>
      </c>
      <c r="E179" s="156" t="s">
        <v>164</v>
      </c>
      <c r="F179" s="156" t="s">
        <v>164</v>
      </c>
      <c r="G179" s="156" t="s">
        <v>164</v>
      </c>
      <c r="H179" s="156" t="s">
        <v>164</v>
      </c>
      <c r="I179" s="156" t="s">
        <v>164</v>
      </c>
      <c r="J179" s="156" t="s">
        <v>164</v>
      </c>
      <c r="K179" s="156" t="s">
        <v>164</v>
      </c>
      <c r="L179" s="156" t="s">
        <v>164</v>
      </c>
      <c r="M179" s="226" t="s">
        <v>164</v>
      </c>
    </row>
    <row r="180" spans="1:13" ht="17.25" customHeight="1" x14ac:dyDescent="0.2">
      <c r="A180" s="32">
        <v>3</v>
      </c>
      <c r="B180" s="610"/>
      <c r="C180" s="611"/>
      <c r="D180" s="33" t="s">
        <v>86</v>
      </c>
      <c r="E180" s="156" t="s">
        <v>164</v>
      </c>
      <c r="F180" s="156" t="s">
        <v>164</v>
      </c>
      <c r="G180" s="156" t="s">
        <v>164</v>
      </c>
      <c r="H180" s="156" t="s">
        <v>164</v>
      </c>
      <c r="I180" s="156" t="s">
        <v>164</v>
      </c>
      <c r="J180" s="156" t="s">
        <v>164</v>
      </c>
      <c r="K180" s="156" t="s">
        <v>164</v>
      </c>
      <c r="L180" s="156" t="s">
        <v>164</v>
      </c>
      <c r="M180" s="226" t="s">
        <v>164</v>
      </c>
    </row>
    <row r="181" spans="1:13" ht="17.25" customHeight="1" x14ac:dyDescent="0.2">
      <c r="A181" s="32">
        <v>4</v>
      </c>
      <c r="B181" s="610"/>
      <c r="C181" s="612" t="s">
        <v>87</v>
      </c>
      <c r="D181" s="34" t="s">
        <v>85</v>
      </c>
      <c r="E181" s="156" t="s">
        <v>164</v>
      </c>
      <c r="F181" s="156" t="s">
        <v>164</v>
      </c>
      <c r="G181" s="156" t="s">
        <v>164</v>
      </c>
      <c r="H181" s="156" t="s">
        <v>164</v>
      </c>
      <c r="I181" s="156" t="s">
        <v>164</v>
      </c>
      <c r="J181" s="156" t="s">
        <v>164</v>
      </c>
      <c r="K181" s="156" t="s">
        <v>164</v>
      </c>
      <c r="L181" s="156" t="s">
        <v>164</v>
      </c>
      <c r="M181" s="226" t="s">
        <v>164</v>
      </c>
    </row>
    <row r="182" spans="1:13" ht="17.25" customHeight="1" x14ac:dyDescent="0.2">
      <c r="A182" s="32">
        <v>5</v>
      </c>
      <c r="B182" s="610"/>
      <c r="C182" s="612"/>
      <c r="D182" s="34" t="s">
        <v>86</v>
      </c>
      <c r="E182" s="156" t="s">
        <v>164</v>
      </c>
      <c r="F182" s="156" t="s">
        <v>164</v>
      </c>
      <c r="G182" s="156" t="s">
        <v>164</v>
      </c>
      <c r="H182" s="156" t="s">
        <v>164</v>
      </c>
      <c r="I182" s="156" t="s">
        <v>164</v>
      </c>
      <c r="J182" s="156" t="s">
        <v>164</v>
      </c>
      <c r="K182" s="156" t="s">
        <v>164</v>
      </c>
      <c r="L182" s="156" t="s">
        <v>164</v>
      </c>
      <c r="M182" s="226" t="s">
        <v>164</v>
      </c>
    </row>
    <row r="183" spans="1:13" ht="17.25" customHeight="1" x14ac:dyDescent="0.2">
      <c r="A183" s="32">
        <v>6</v>
      </c>
      <c r="B183" s="613" t="s">
        <v>88</v>
      </c>
      <c r="C183" s="445" t="s">
        <v>84</v>
      </c>
      <c r="D183" s="34" t="s">
        <v>86</v>
      </c>
      <c r="E183" s="156" t="s">
        <v>164</v>
      </c>
      <c r="F183" s="156" t="s">
        <v>164</v>
      </c>
      <c r="G183" s="156" t="s">
        <v>164</v>
      </c>
      <c r="H183" s="156" t="s">
        <v>164</v>
      </c>
      <c r="I183" s="156" t="s">
        <v>164</v>
      </c>
      <c r="J183" s="156" t="s">
        <v>164</v>
      </c>
      <c r="K183" s="156" t="s">
        <v>164</v>
      </c>
      <c r="L183" s="156" t="s">
        <v>164</v>
      </c>
      <c r="M183" s="226" t="s">
        <v>164</v>
      </c>
    </row>
    <row r="184" spans="1:13" ht="17.25" customHeight="1" x14ac:dyDescent="0.2">
      <c r="A184" s="32">
        <v>7</v>
      </c>
      <c r="B184" s="613"/>
      <c r="C184" s="445" t="s">
        <v>87</v>
      </c>
      <c r="D184" s="34" t="s">
        <v>86</v>
      </c>
      <c r="E184" s="156" t="s">
        <v>164</v>
      </c>
      <c r="F184" s="156" t="s">
        <v>164</v>
      </c>
      <c r="G184" s="156" t="s">
        <v>164</v>
      </c>
      <c r="H184" s="156" t="s">
        <v>164</v>
      </c>
      <c r="I184" s="156" t="s">
        <v>164</v>
      </c>
      <c r="J184" s="156" t="s">
        <v>164</v>
      </c>
      <c r="K184" s="156" t="s">
        <v>164</v>
      </c>
      <c r="L184" s="156" t="s">
        <v>164</v>
      </c>
      <c r="M184" s="226" t="s">
        <v>164</v>
      </c>
    </row>
    <row r="185" spans="1:13" ht="17.25" customHeight="1" x14ac:dyDescent="0.2">
      <c r="A185" s="32">
        <v>8</v>
      </c>
      <c r="B185" s="614" t="s">
        <v>89</v>
      </c>
      <c r="C185" s="445" t="s">
        <v>84</v>
      </c>
      <c r="D185" s="34" t="s">
        <v>86</v>
      </c>
      <c r="E185" s="156" t="s">
        <v>164</v>
      </c>
      <c r="F185" s="156" t="s">
        <v>164</v>
      </c>
      <c r="G185" s="156" t="s">
        <v>164</v>
      </c>
      <c r="H185" s="156" t="s">
        <v>164</v>
      </c>
      <c r="I185" s="156" t="s">
        <v>164</v>
      </c>
      <c r="J185" s="156" t="s">
        <v>164</v>
      </c>
      <c r="K185" s="156" t="s">
        <v>164</v>
      </c>
      <c r="L185" s="156" t="s">
        <v>164</v>
      </c>
      <c r="M185" s="226" t="s">
        <v>164</v>
      </c>
    </row>
    <row r="186" spans="1:13" ht="17.25" customHeight="1" x14ac:dyDescent="0.2">
      <c r="A186" s="32">
        <v>9</v>
      </c>
      <c r="B186" s="614"/>
      <c r="C186" s="39" t="s">
        <v>87</v>
      </c>
      <c r="D186" s="35" t="s">
        <v>86</v>
      </c>
      <c r="E186" s="156" t="s">
        <v>164</v>
      </c>
      <c r="F186" s="156" t="s">
        <v>164</v>
      </c>
      <c r="G186" s="156" t="s">
        <v>164</v>
      </c>
      <c r="H186" s="156" t="s">
        <v>164</v>
      </c>
      <c r="I186" s="156" t="s">
        <v>164</v>
      </c>
      <c r="J186" s="156" t="s">
        <v>164</v>
      </c>
      <c r="K186" s="156" t="s">
        <v>164</v>
      </c>
      <c r="L186" s="156" t="s">
        <v>164</v>
      </c>
      <c r="M186" s="226" t="s">
        <v>164</v>
      </c>
    </row>
    <row r="187" spans="1:13" ht="17.25" customHeight="1" x14ac:dyDescent="0.2">
      <c r="A187" s="36">
        <v>10</v>
      </c>
      <c r="B187" s="613" t="s">
        <v>174</v>
      </c>
      <c r="C187" s="613"/>
      <c r="D187" s="613"/>
      <c r="E187" s="156" t="s">
        <v>164</v>
      </c>
      <c r="F187" s="156" t="s">
        <v>164</v>
      </c>
      <c r="G187" s="156" t="s">
        <v>164</v>
      </c>
      <c r="H187" s="156" t="s">
        <v>164</v>
      </c>
      <c r="I187" s="156" t="s">
        <v>164</v>
      </c>
      <c r="J187" s="156" t="s">
        <v>164</v>
      </c>
      <c r="K187" s="156" t="s">
        <v>164</v>
      </c>
      <c r="L187" s="156" t="s">
        <v>164</v>
      </c>
      <c r="M187" s="226" t="s">
        <v>164</v>
      </c>
    </row>
    <row r="188" spans="1:13" ht="17.25" customHeight="1" x14ac:dyDescent="0.2">
      <c r="A188" s="36">
        <v>11</v>
      </c>
      <c r="B188" s="613" t="s">
        <v>96</v>
      </c>
      <c r="C188" s="613"/>
      <c r="D188" s="613"/>
      <c r="E188" s="156">
        <f t="shared" ref="E188:M188" si="6">SUM(E178:E187)</f>
        <v>0</v>
      </c>
      <c r="F188" s="156">
        <f t="shared" si="6"/>
        <v>0</v>
      </c>
      <c r="G188" s="156">
        <f t="shared" si="6"/>
        <v>0</v>
      </c>
      <c r="H188" s="156">
        <f t="shared" si="6"/>
        <v>0</v>
      </c>
      <c r="I188" s="156">
        <f t="shared" si="6"/>
        <v>0</v>
      </c>
      <c r="J188" s="156">
        <f t="shared" si="6"/>
        <v>0</v>
      </c>
      <c r="K188" s="156">
        <f t="shared" si="6"/>
        <v>0</v>
      </c>
      <c r="L188" s="156">
        <f t="shared" si="6"/>
        <v>0</v>
      </c>
      <c r="M188" s="260">
        <f t="shared" si="6"/>
        <v>0</v>
      </c>
    </row>
    <row r="189" spans="1:13" ht="17.25" customHeight="1" x14ac:dyDescent="0.2">
      <c r="A189" s="36">
        <v>12</v>
      </c>
      <c r="B189" s="615" t="s">
        <v>107</v>
      </c>
      <c r="C189" s="615"/>
      <c r="D189" s="615"/>
      <c r="E189" s="156" t="s">
        <v>164</v>
      </c>
      <c r="F189" s="156" t="s">
        <v>164</v>
      </c>
      <c r="G189" s="156" t="s">
        <v>164</v>
      </c>
      <c r="H189" s="156" t="s">
        <v>164</v>
      </c>
      <c r="I189" s="156" t="s">
        <v>164</v>
      </c>
      <c r="J189" s="156" t="s">
        <v>164</v>
      </c>
      <c r="K189" s="156" t="s">
        <v>164</v>
      </c>
      <c r="L189" s="156" t="s">
        <v>164</v>
      </c>
      <c r="M189" s="226" t="s">
        <v>164</v>
      </c>
    </row>
    <row r="191" spans="1:13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M191" s="26" t="s">
        <v>175</v>
      </c>
    </row>
    <row r="192" spans="1:13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M192" s="27" t="s">
        <v>15</v>
      </c>
    </row>
    <row r="193" spans="1:13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M193" s="26" t="s">
        <v>1</v>
      </c>
    </row>
    <row r="194" spans="1:13" ht="18.75" customHeight="1" x14ac:dyDescent="0.3">
      <c r="A194" s="616" t="s">
        <v>108</v>
      </c>
      <c r="B194" s="616"/>
      <c r="C194" s="616"/>
      <c r="D194" s="616"/>
      <c r="E194" s="616"/>
      <c r="F194" s="616"/>
      <c r="G194" s="616"/>
      <c r="H194" s="616"/>
      <c r="I194" s="616"/>
      <c r="J194" s="616"/>
      <c r="K194" s="616"/>
      <c r="L194" s="616"/>
      <c r="M194" s="616"/>
    </row>
    <row r="195" spans="1:13" ht="18.75" customHeight="1" x14ac:dyDescent="0.3">
      <c r="A195" s="616" t="s">
        <v>70</v>
      </c>
      <c r="B195" s="616"/>
      <c r="C195" s="616"/>
      <c r="D195" s="616"/>
      <c r="E195" s="616"/>
      <c r="F195" s="616"/>
      <c r="G195" s="616"/>
      <c r="H195" s="616"/>
      <c r="I195" s="616"/>
      <c r="J195" s="616"/>
      <c r="K195" s="616"/>
      <c r="L195" s="616"/>
      <c r="M195" s="616"/>
    </row>
    <row r="196" spans="1:13" ht="15.75" x14ac:dyDescent="0.25">
      <c r="A196" s="617" t="s">
        <v>98</v>
      </c>
      <c r="B196" s="617"/>
      <c r="C196" s="617"/>
      <c r="D196" s="617"/>
      <c r="E196" s="617"/>
      <c r="F196" s="617"/>
      <c r="G196" s="617"/>
      <c r="H196" s="617"/>
      <c r="I196" s="617"/>
      <c r="J196" s="617"/>
      <c r="K196" s="617"/>
      <c r="L196" s="617"/>
      <c r="M196" s="617"/>
    </row>
    <row r="197" spans="1:13" ht="18" customHeight="1" x14ac:dyDescent="0.2">
      <c r="A197" s="618" t="s">
        <v>13</v>
      </c>
      <c r="B197" s="618"/>
      <c r="C197" s="618"/>
      <c r="D197" s="618"/>
      <c r="E197" s="618"/>
      <c r="F197" s="618"/>
      <c r="G197" s="618"/>
      <c r="H197" s="618"/>
      <c r="I197" s="618"/>
      <c r="J197" s="618"/>
      <c r="K197" s="618"/>
      <c r="L197" s="618"/>
      <c r="M197" s="618"/>
    </row>
    <row r="198" spans="1:13" ht="15.75" x14ac:dyDescent="0.25">
      <c r="A198" s="619" t="s">
        <v>97</v>
      </c>
      <c r="B198" s="620"/>
      <c r="C198" s="620"/>
      <c r="D198" s="620"/>
      <c r="E198" s="620"/>
      <c r="F198" s="620"/>
      <c r="G198" s="620"/>
      <c r="H198" s="620"/>
      <c r="I198" s="620"/>
      <c r="J198" s="620"/>
      <c r="K198" s="620"/>
      <c r="L198" s="620"/>
      <c r="M198" s="620"/>
    </row>
    <row r="199" spans="1:13" ht="9.75" customHeight="1" x14ac:dyDescent="0.2">
      <c r="A199" s="621" t="s">
        <v>71</v>
      </c>
      <c r="B199" s="622"/>
      <c r="C199" s="622"/>
      <c r="D199" s="622"/>
      <c r="E199" s="622"/>
      <c r="F199" s="622"/>
      <c r="G199" s="622"/>
      <c r="H199" s="622"/>
      <c r="I199" s="622"/>
      <c r="J199" s="622"/>
      <c r="K199" s="622"/>
      <c r="L199" s="622"/>
      <c r="M199" s="622"/>
    </row>
    <row r="200" spans="1:13" ht="15.75" x14ac:dyDescent="0.25">
      <c r="A200" s="623" t="s">
        <v>637</v>
      </c>
      <c r="B200" s="623"/>
      <c r="C200" s="623"/>
      <c r="D200" s="623"/>
      <c r="E200" s="623"/>
      <c r="F200" s="623"/>
      <c r="G200" s="623"/>
      <c r="H200" s="623"/>
      <c r="I200" s="624"/>
      <c r="J200" s="624"/>
      <c r="K200" s="624"/>
      <c r="L200" s="624"/>
      <c r="M200" s="624"/>
    </row>
    <row r="201" spans="1:13" ht="22.5" customHeight="1" thickBot="1" x14ac:dyDescent="0.25">
      <c r="A201" s="625" t="s">
        <v>72</v>
      </c>
      <c r="B201" s="626" t="s">
        <v>73</v>
      </c>
      <c r="C201" s="626"/>
      <c r="D201" s="626"/>
      <c r="E201" s="627" t="s">
        <v>101</v>
      </c>
      <c r="F201" s="627"/>
      <c r="G201" s="628" t="s">
        <v>102</v>
      </c>
      <c r="H201" s="629"/>
      <c r="I201" s="630" t="s">
        <v>103</v>
      </c>
      <c r="J201" s="631"/>
      <c r="K201" s="631"/>
      <c r="L201" s="631"/>
      <c r="M201" s="632"/>
    </row>
    <row r="202" spans="1:13" ht="13.5" customHeight="1" thickBot="1" x14ac:dyDescent="0.25">
      <c r="A202" s="625"/>
      <c r="B202" s="626"/>
      <c r="C202" s="626"/>
      <c r="D202" s="626"/>
      <c r="E202" s="628" t="s">
        <v>76</v>
      </c>
      <c r="F202" s="628" t="s">
        <v>77</v>
      </c>
      <c r="G202" s="628" t="s">
        <v>76</v>
      </c>
      <c r="H202" s="629" t="s">
        <v>77</v>
      </c>
      <c r="I202" s="633" t="s">
        <v>76</v>
      </c>
      <c r="J202" s="628" t="s">
        <v>77</v>
      </c>
      <c r="K202" s="628" t="s">
        <v>78</v>
      </c>
      <c r="L202" s="628"/>
      <c r="M202" s="634"/>
    </row>
    <row r="203" spans="1:13" ht="38.25" customHeight="1" thickBot="1" x14ac:dyDescent="0.25">
      <c r="A203" s="625"/>
      <c r="B203" s="626"/>
      <c r="C203" s="626"/>
      <c r="D203" s="626"/>
      <c r="E203" s="628"/>
      <c r="F203" s="628"/>
      <c r="G203" s="628"/>
      <c r="H203" s="629"/>
      <c r="I203" s="633"/>
      <c r="J203" s="628"/>
      <c r="K203" s="37" t="s">
        <v>104</v>
      </c>
      <c r="L203" s="38" t="s">
        <v>105</v>
      </c>
      <c r="M203" s="151" t="s">
        <v>80</v>
      </c>
    </row>
    <row r="204" spans="1:13" ht="13.5" thickBot="1" x14ac:dyDescent="0.25">
      <c r="A204" s="625"/>
      <c r="B204" s="635">
        <v>1</v>
      </c>
      <c r="C204" s="635"/>
      <c r="D204" s="635"/>
      <c r="E204" s="22">
        <v>2</v>
      </c>
      <c r="F204" s="22">
        <v>3</v>
      </c>
      <c r="G204" s="22">
        <v>4</v>
      </c>
      <c r="H204" s="150">
        <v>5</v>
      </c>
      <c r="I204" s="152">
        <v>6</v>
      </c>
      <c r="J204" s="22">
        <v>7</v>
      </c>
      <c r="K204" s="22">
        <v>8</v>
      </c>
      <c r="L204" s="22">
        <v>9</v>
      </c>
      <c r="M204" s="153">
        <v>10</v>
      </c>
    </row>
    <row r="205" spans="1:13" x14ac:dyDescent="0.2">
      <c r="A205" s="29">
        <v>1</v>
      </c>
      <c r="B205" s="609" t="s">
        <v>106</v>
      </c>
      <c r="C205" s="609"/>
      <c r="D205" s="609"/>
      <c r="E205" s="156" t="s">
        <v>164</v>
      </c>
      <c r="F205" s="156" t="s">
        <v>164</v>
      </c>
      <c r="G205" s="156" t="s">
        <v>164</v>
      </c>
      <c r="H205" s="156" t="s">
        <v>164</v>
      </c>
      <c r="I205" s="156" t="s">
        <v>164</v>
      </c>
      <c r="J205" s="156" t="s">
        <v>164</v>
      </c>
      <c r="K205" s="156" t="s">
        <v>164</v>
      </c>
      <c r="L205" s="156" t="s">
        <v>164</v>
      </c>
      <c r="M205" s="226" t="s">
        <v>164</v>
      </c>
    </row>
    <row r="206" spans="1:13" ht="15" customHeight="1" x14ac:dyDescent="0.2">
      <c r="A206" s="30">
        <v>2</v>
      </c>
      <c r="B206" s="610" t="s">
        <v>83</v>
      </c>
      <c r="C206" s="611" t="s">
        <v>84</v>
      </c>
      <c r="D206" s="31" t="s">
        <v>85</v>
      </c>
      <c r="E206" s="156" t="s">
        <v>164</v>
      </c>
      <c r="F206" s="156" t="s">
        <v>164</v>
      </c>
      <c r="G206" s="156" t="s">
        <v>164</v>
      </c>
      <c r="H206" s="156" t="s">
        <v>164</v>
      </c>
      <c r="I206" s="156" t="s">
        <v>164</v>
      </c>
      <c r="J206" s="156" t="s">
        <v>164</v>
      </c>
      <c r="K206" s="156" t="s">
        <v>164</v>
      </c>
      <c r="L206" s="156" t="s">
        <v>164</v>
      </c>
      <c r="M206" s="226" t="s">
        <v>164</v>
      </c>
    </row>
    <row r="207" spans="1:13" ht="15" customHeight="1" x14ac:dyDescent="0.2">
      <c r="A207" s="32">
        <v>3</v>
      </c>
      <c r="B207" s="610"/>
      <c r="C207" s="611"/>
      <c r="D207" s="33" t="s">
        <v>86</v>
      </c>
      <c r="E207" s="156" t="s">
        <v>164</v>
      </c>
      <c r="F207" s="156" t="s">
        <v>164</v>
      </c>
      <c r="G207" s="156" t="s">
        <v>164</v>
      </c>
      <c r="H207" s="156" t="s">
        <v>164</v>
      </c>
      <c r="I207" s="156" t="s">
        <v>164</v>
      </c>
      <c r="J207" s="156" t="s">
        <v>164</v>
      </c>
      <c r="K207" s="156" t="s">
        <v>164</v>
      </c>
      <c r="L207" s="156" t="s">
        <v>164</v>
      </c>
      <c r="M207" s="226" t="s">
        <v>164</v>
      </c>
    </row>
    <row r="208" spans="1:13" ht="15" customHeight="1" x14ac:dyDescent="0.2">
      <c r="A208" s="32">
        <v>4</v>
      </c>
      <c r="B208" s="610"/>
      <c r="C208" s="612" t="s">
        <v>87</v>
      </c>
      <c r="D208" s="34" t="s">
        <v>85</v>
      </c>
      <c r="E208" s="156" t="s">
        <v>164</v>
      </c>
      <c r="F208" s="156" t="s">
        <v>164</v>
      </c>
      <c r="G208" s="156" t="s">
        <v>164</v>
      </c>
      <c r="H208" s="156" t="s">
        <v>164</v>
      </c>
      <c r="I208" s="156" t="s">
        <v>164</v>
      </c>
      <c r="J208" s="156" t="s">
        <v>164</v>
      </c>
      <c r="K208" s="156" t="s">
        <v>164</v>
      </c>
      <c r="L208" s="156" t="s">
        <v>164</v>
      </c>
      <c r="M208" s="226" t="s">
        <v>164</v>
      </c>
    </row>
    <row r="209" spans="1:13" ht="15" customHeight="1" x14ac:dyDescent="0.2">
      <c r="A209" s="32">
        <v>5</v>
      </c>
      <c r="B209" s="610"/>
      <c r="C209" s="612"/>
      <c r="D209" s="34" t="s">
        <v>86</v>
      </c>
      <c r="E209" s="156" t="s">
        <v>164</v>
      </c>
      <c r="F209" s="156" t="s">
        <v>164</v>
      </c>
      <c r="G209" s="156" t="s">
        <v>164</v>
      </c>
      <c r="H209" s="156" t="s">
        <v>164</v>
      </c>
      <c r="I209" s="156" t="s">
        <v>164</v>
      </c>
      <c r="J209" s="156" t="s">
        <v>164</v>
      </c>
      <c r="K209" s="156" t="s">
        <v>164</v>
      </c>
      <c r="L209" s="156" t="s">
        <v>164</v>
      </c>
      <c r="M209" s="226" t="s">
        <v>164</v>
      </c>
    </row>
    <row r="210" spans="1:13" ht="15" customHeight="1" x14ac:dyDescent="0.2">
      <c r="A210" s="32">
        <v>6</v>
      </c>
      <c r="B210" s="613" t="s">
        <v>88</v>
      </c>
      <c r="C210" s="445" t="s">
        <v>84</v>
      </c>
      <c r="D210" s="34" t="s">
        <v>86</v>
      </c>
      <c r="E210" s="156" t="s">
        <v>164</v>
      </c>
      <c r="F210" s="156" t="s">
        <v>164</v>
      </c>
      <c r="G210" s="156" t="s">
        <v>164</v>
      </c>
      <c r="H210" s="156" t="s">
        <v>164</v>
      </c>
      <c r="I210" s="156" t="s">
        <v>164</v>
      </c>
      <c r="J210" s="156" t="s">
        <v>164</v>
      </c>
      <c r="K210" s="156" t="s">
        <v>164</v>
      </c>
      <c r="L210" s="156" t="s">
        <v>164</v>
      </c>
      <c r="M210" s="226" t="s">
        <v>164</v>
      </c>
    </row>
    <row r="211" spans="1:13" ht="15" customHeight="1" x14ac:dyDescent="0.2">
      <c r="A211" s="32">
        <v>7</v>
      </c>
      <c r="B211" s="613"/>
      <c r="C211" s="445" t="s">
        <v>87</v>
      </c>
      <c r="D211" s="34" t="s">
        <v>86</v>
      </c>
      <c r="E211" s="156" t="s">
        <v>164</v>
      </c>
      <c r="F211" s="156" t="s">
        <v>164</v>
      </c>
      <c r="G211" s="156" t="s">
        <v>164</v>
      </c>
      <c r="H211" s="156" t="s">
        <v>164</v>
      </c>
      <c r="I211" s="156" t="s">
        <v>164</v>
      </c>
      <c r="J211" s="156" t="s">
        <v>164</v>
      </c>
      <c r="K211" s="156" t="s">
        <v>164</v>
      </c>
      <c r="L211" s="156" t="s">
        <v>164</v>
      </c>
      <c r="M211" s="226" t="s">
        <v>164</v>
      </c>
    </row>
    <row r="212" spans="1:13" ht="15" customHeight="1" x14ac:dyDescent="0.2">
      <c r="A212" s="32">
        <v>8</v>
      </c>
      <c r="B212" s="614" t="s">
        <v>89</v>
      </c>
      <c r="C212" s="445" t="s">
        <v>84</v>
      </c>
      <c r="D212" s="34" t="s">
        <v>86</v>
      </c>
      <c r="E212" s="156" t="s">
        <v>164</v>
      </c>
      <c r="F212" s="156" t="s">
        <v>164</v>
      </c>
      <c r="G212" s="156" t="s">
        <v>164</v>
      </c>
      <c r="H212" s="156" t="s">
        <v>164</v>
      </c>
      <c r="I212" s="156" t="s">
        <v>164</v>
      </c>
      <c r="J212" s="156" t="s">
        <v>164</v>
      </c>
      <c r="K212" s="156" t="s">
        <v>164</v>
      </c>
      <c r="L212" s="156" t="s">
        <v>164</v>
      </c>
      <c r="M212" s="226" t="s">
        <v>164</v>
      </c>
    </row>
    <row r="213" spans="1:13" ht="15" customHeight="1" x14ac:dyDescent="0.2">
      <c r="A213" s="32">
        <v>9</v>
      </c>
      <c r="B213" s="614"/>
      <c r="C213" s="39" t="s">
        <v>87</v>
      </c>
      <c r="D213" s="35" t="s">
        <v>86</v>
      </c>
      <c r="E213" s="156" t="s">
        <v>164</v>
      </c>
      <c r="F213" s="156" t="s">
        <v>164</v>
      </c>
      <c r="G213" s="156" t="s">
        <v>164</v>
      </c>
      <c r="H213" s="156" t="s">
        <v>164</v>
      </c>
      <c r="I213" s="156" t="s">
        <v>164</v>
      </c>
      <c r="J213" s="156" t="s">
        <v>164</v>
      </c>
      <c r="K213" s="156" t="s">
        <v>164</v>
      </c>
      <c r="L213" s="156" t="s">
        <v>164</v>
      </c>
      <c r="M213" s="226" t="s">
        <v>164</v>
      </c>
    </row>
    <row r="214" spans="1:13" ht="15" customHeight="1" x14ac:dyDescent="0.2">
      <c r="A214" s="36">
        <v>10</v>
      </c>
      <c r="B214" s="613" t="s">
        <v>174</v>
      </c>
      <c r="C214" s="613"/>
      <c r="D214" s="613"/>
      <c r="E214" s="156" t="s">
        <v>164</v>
      </c>
      <c r="F214" s="156" t="s">
        <v>164</v>
      </c>
      <c r="G214" s="156" t="s">
        <v>164</v>
      </c>
      <c r="H214" s="156" t="s">
        <v>164</v>
      </c>
      <c r="I214" s="156" t="s">
        <v>164</v>
      </c>
      <c r="J214" s="156" t="s">
        <v>164</v>
      </c>
      <c r="K214" s="156" t="s">
        <v>164</v>
      </c>
      <c r="L214" s="156" t="s">
        <v>164</v>
      </c>
      <c r="M214" s="226" t="s">
        <v>164</v>
      </c>
    </row>
    <row r="215" spans="1:13" ht="16.5" customHeight="1" x14ac:dyDescent="0.2">
      <c r="A215" s="36">
        <v>11</v>
      </c>
      <c r="B215" s="613" t="s">
        <v>96</v>
      </c>
      <c r="C215" s="613"/>
      <c r="D215" s="613"/>
      <c r="E215" s="156">
        <f t="shared" ref="E215:M215" si="7">SUM(E205:E214)</f>
        <v>0</v>
      </c>
      <c r="F215" s="156">
        <f t="shared" si="7"/>
        <v>0</v>
      </c>
      <c r="G215" s="156">
        <f t="shared" si="7"/>
        <v>0</v>
      </c>
      <c r="H215" s="156">
        <f t="shared" si="7"/>
        <v>0</v>
      </c>
      <c r="I215" s="156">
        <f t="shared" si="7"/>
        <v>0</v>
      </c>
      <c r="J215" s="156">
        <f t="shared" si="7"/>
        <v>0</v>
      </c>
      <c r="K215" s="156">
        <f t="shared" si="7"/>
        <v>0</v>
      </c>
      <c r="L215" s="156">
        <f t="shared" si="7"/>
        <v>0</v>
      </c>
      <c r="M215" s="260">
        <f t="shared" si="7"/>
        <v>0</v>
      </c>
    </row>
    <row r="216" spans="1:13" ht="18.75" customHeight="1" x14ac:dyDescent="0.2">
      <c r="A216" s="36">
        <v>12</v>
      </c>
      <c r="B216" s="615" t="s">
        <v>107</v>
      </c>
      <c r="C216" s="615"/>
      <c r="D216" s="615"/>
      <c r="E216" s="156" t="s">
        <v>164</v>
      </c>
      <c r="F216" s="156" t="s">
        <v>164</v>
      </c>
      <c r="G216" s="156" t="s">
        <v>164</v>
      </c>
      <c r="H216" s="156" t="s">
        <v>164</v>
      </c>
      <c r="I216" s="156" t="s">
        <v>164</v>
      </c>
      <c r="J216" s="156" t="s">
        <v>164</v>
      </c>
      <c r="K216" s="156" t="s">
        <v>164</v>
      </c>
      <c r="L216" s="156" t="s">
        <v>164</v>
      </c>
      <c r="M216" s="226" t="s">
        <v>164</v>
      </c>
    </row>
  </sheetData>
  <mergeCells count="232">
    <mergeCell ref="B205:D205"/>
    <mergeCell ref="B206:B209"/>
    <mergeCell ref="C206:C207"/>
    <mergeCell ref="C208:C209"/>
    <mergeCell ref="B210:B211"/>
    <mergeCell ref="B212:B213"/>
    <mergeCell ref="B214:D214"/>
    <mergeCell ref="B215:D215"/>
    <mergeCell ref="B216:D216"/>
    <mergeCell ref="A194:M194"/>
    <mergeCell ref="A195:M195"/>
    <mergeCell ref="A196:M196"/>
    <mergeCell ref="A197:M197"/>
    <mergeCell ref="A198:M198"/>
    <mergeCell ref="A199:M199"/>
    <mergeCell ref="A200:M200"/>
    <mergeCell ref="A201:A204"/>
    <mergeCell ref="B201:D203"/>
    <mergeCell ref="E201:F201"/>
    <mergeCell ref="G201:H201"/>
    <mergeCell ref="I201:M201"/>
    <mergeCell ref="E202:E203"/>
    <mergeCell ref="F202:F203"/>
    <mergeCell ref="G202:G203"/>
    <mergeCell ref="H202:H203"/>
    <mergeCell ref="I202:I203"/>
    <mergeCell ref="J202:J203"/>
    <mergeCell ref="K202:M202"/>
    <mergeCell ref="B204:D204"/>
    <mergeCell ref="B178:D178"/>
    <mergeCell ref="B179:B182"/>
    <mergeCell ref="C179:C180"/>
    <mergeCell ref="C181:C182"/>
    <mergeCell ref="B183:B184"/>
    <mergeCell ref="B185:B186"/>
    <mergeCell ref="B187:D187"/>
    <mergeCell ref="B188:D188"/>
    <mergeCell ref="B189:D189"/>
    <mergeCell ref="A167:M167"/>
    <mergeCell ref="A168:M168"/>
    <mergeCell ref="A169:M169"/>
    <mergeCell ref="A170:M170"/>
    <mergeCell ref="A171:M171"/>
    <mergeCell ref="A172:M172"/>
    <mergeCell ref="A173:M173"/>
    <mergeCell ref="A174:A177"/>
    <mergeCell ref="B174:D176"/>
    <mergeCell ref="E174:F174"/>
    <mergeCell ref="G174:H174"/>
    <mergeCell ref="I174:M174"/>
    <mergeCell ref="E175:E176"/>
    <mergeCell ref="F175:F176"/>
    <mergeCell ref="G175:G176"/>
    <mergeCell ref="H175:H176"/>
    <mergeCell ref="I175:I176"/>
    <mergeCell ref="J175:J176"/>
    <mergeCell ref="K175:M175"/>
    <mergeCell ref="B177:D177"/>
    <mergeCell ref="B151:D151"/>
    <mergeCell ref="B152:B155"/>
    <mergeCell ref="C152:C153"/>
    <mergeCell ref="C154:C155"/>
    <mergeCell ref="B156:B157"/>
    <mergeCell ref="B158:B159"/>
    <mergeCell ref="B160:D160"/>
    <mergeCell ref="B161:D161"/>
    <mergeCell ref="B162:D162"/>
    <mergeCell ref="A140:M140"/>
    <mergeCell ref="A141:M141"/>
    <mergeCell ref="A142:M142"/>
    <mergeCell ref="A143:M143"/>
    <mergeCell ref="A144:M144"/>
    <mergeCell ref="A145:M145"/>
    <mergeCell ref="A146:M146"/>
    <mergeCell ref="A147:A150"/>
    <mergeCell ref="B147:D149"/>
    <mergeCell ref="E147:F147"/>
    <mergeCell ref="G147:H147"/>
    <mergeCell ref="I147:M147"/>
    <mergeCell ref="E148:E149"/>
    <mergeCell ref="F148:F149"/>
    <mergeCell ref="G148:G149"/>
    <mergeCell ref="H148:H149"/>
    <mergeCell ref="I148:I149"/>
    <mergeCell ref="J148:J149"/>
    <mergeCell ref="K148:M148"/>
    <mergeCell ref="B150:D150"/>
    <mergeCell ref="B104:B105"/>
    <mergeCell ref="B106:D106"/>
    <mergeCell ref="B107:D107"/>
    <mergeCell ref="B108:D108"/>
    <mergeCell ref="B97:D97"/>
    <mergeCell ref="B98:B101"/>
    <mergeCell ref="C98:C99"/>
    <mergeCell ref="C100:C101"/>
    <mergeCell ref="B102:B103"/>
    <mergeCell ref="A91:M91"/>
    <mergeCell ref="A92:M92"/>
    <mergeCell ref="A93:A96"/>
    <mergeCell ref="B93:D95"/>
    <mergeCell ref="E93:F93"/>
    <mergeCell ref="G93:H93"/>
    <mergeCell ref="I93:M93"/>
    <mergeCell ref="E94:E95"/>
    <mergeCell ref="F94:F95"/>
    <mergeCell ref="G94:G95"/>
    <mergeCell ref="H94:H95"/>
    <mergeCell ref="I94:I95"/>
    <mergeCell ref="J94:J95"/>
    <mergeCell ref="K94:M94"/>
    <mergeCell ref="B96:D96"/>
    <mergeCell ref="A86:M86"/>
    <mergeCell ref="A87:M87"/>
    <mergeCell ref="A88:M88"/>
    <mergeCell ref="A89:M89"/>
    <mergeCell ref="A90:M90"/>
    <mergeCell ref="B77:B78"/>
    <mergeCell ref="B79:D79"/>
    <mergeCell ref="B80:D80"/>
    <mergeCell ref="B81:D81"/>
    <mergeCell ref="B70:D70"/>
    <mergeCell ref="B71:B74"/>
    <mergeCell ref="C71:C72"/>
    <mergeCell ref="C73:C74"/>
    <mergeCell ref="B75:B76"/>
    <mergeCell ref="A64:M64"/>
    <mergeCell ref="A65:M65"/>
    <mergeCell ref="A66:A69"/>
    <mergeCell ref="B66:D68"/>
    <mergeCell ref="E66:F66"/>
    <mergeCell ref="G66:H66"/>
    <mergeCell ref="I66:M66"/>
    <mergeCell ref="E67:E68"/>
    <mergeCell ref="F67:F68"/>
    <mergeCell ref="G67:G68"/>
    <mergeCell ref="H67:H68"/>
    <mergeCell ref="I67:I68"/>
    <mergeCell ref="J67:J68"/>
    <mergeCell ref="K67:M67"/>
    <mergeCell ref="B69:D69"/>
    <mergeCell ref="A59:M59"/>
    <mergeCell ref="A60:M60"/>
    <mergeCell ref="A61:M61"/>
    <mergeCell ref="A62:M62"/>
    <mergeCell ref="A63:M63"/>
    <mergeCell ref="B48:B49"/>
    <mergeCell ref="B50:D50"/>
    <mergeCell ref="B51:D51"/>
    <mergeCell ref="B52:D52"/>
    <mergeCell ref="B41:D41"/>
    <mergeCell ref="B42:B45"/>
    <mergeCell ref="C42:C43"/>
    <mergeCell ref="C44:C45"/>
    <mergeCell ref="B46:B47"/>
    <mergeCell ref="A35:M35"/>
    <mergeCell ref="A36:M36"/>
    <mergeCell ref="A37:A40"/>
    <mergeCell ref="B37:D39"/>
    <mergeCell ref="E37:F37"/>
    <mergeCell ref="G37:H37"/>
    <mergeCell ref="I37:M37"/>
    <mergeCell ref="E38:E39"/>
    <mergeCell ref="F38:F39"/>
    <mergeCell ref="G38:G39"/>
    <mergeCell ref="H38:H39"/>
    <mergeCell ref="I38:I39"/>
    <mergeCell ref="J38:J39"/>
    <mergeCell ref="K38:M38"/>
    <mergeCell ref="B40:D40"/>
    <mergeCell ref="A30:M30"/>
    <mergeCell ref="A31:M31"/>
    <mergeCell ref="A32:M32"/>
    <mergeCell ref="A33:M33"/>
    <mergeCell ref="A34:M34"/>
    <mergeCell ref="B20:B21"/>
    <mergeCell ref="B22:B23"/>
    <mergeCell ref="B24:D24"/>
    <mergeCell ref="B25:D25"/>
    <mergeCell ref="B26:D26"/>
    <mergeCell ref="A4:M4"/>
    <mergeCell ref="A5:M5"/>
    <mergeCell ref="A6:M6"/>
    <mergeCell ref="A7:M7"/>
    <mergeCell ref="A8:M8"/>
    <mergeCell ref="B15:D15"/>
    <mergeCell ref="B16:B19"/>
    <mergeCell ref="C16:C17"/>
    <mergeCell ref="C18:C19"/>
    <mergeCell ref="E12:E13"/>
    <mergeCell ref="A9:M9"/>
    <mergeCell ref="A10:M10"/>
    <mergeCell ref="A11:A14"/>
    <mergeCell ref="B11:D13"/>
    <mergeCell ref="E11:F11"/>
    <mergeCell ref="G11:H11"/>
    <mergeCell ref="I11:M11"/>
    <mergeCell ref="J12:J13"/>
    <mergeCell ref="K12:M12"/>
    <mergeCell ref="B14:D14"/>
    <mergeCell ref="F12:F13"/>
    <mergeCell ref="G12:G13"/>
    <mergeCell ref="H12:H13"/>
    <mergeCell ref="I12:I13"/>
    <mergeCell ref="A113:M113"/>
    <mergeCell ref="A114:M114"/>
    <mergeCell ref="A115:M115"/>
    <mergeCell ref="A116:M116"/>
    <mergeCell ref="A117:M117"/>
    <mergeCell ref="A118:M118"/>
    <mergeCell ref="A119:M119"/>
    <mergeCell ref="A120:A123"/>
    <mergeCell ref="B120:D122"/>
    <mergeCell ref="E120:F120"/>
    <mergeCell ref="G120:H120"/>
    <mergeCell ref="I120:M120"/>
    <mergeCell ref="E121:E122"/>
    <mergeCell ref="F121:F122"/>
    <mergeCell ref="G121:G122"/>
    <mergeCell ref="H121:H122"/>
    <mergeCell ref="I121:I122"/>
    <mergeCell ref="J121:J122"/>
    <mergeCell ref="K121:M121"/>
    <mergeCell ref="B123:D123"/>
    <mergeCell ref="B124:D124"/>
    <mergeCell ref="B125:B128"/>
    <mergeCell ref="C125:C126"/>
    <mergeCell ref="C127:C128"/>
    <mergeCell ref="B129:B130"/>
    <mergeCell ref="B131:B132"/>
    <mergeCell ref="B133:D133"/>
    <mergeCell ref="B134:D134"/>
    <mergeCell ref="B135:D135"/>
  </mergeCells>
  <pageMargins left="0.9055118110236221" right="0.11811023622047245" top="0.74803149606299213" bottom="0.35433070866141736" header="0.31496062992125984" footer="0.11811023622047245"/>
  <pageSetup paperSize="9" scale="90" orientation="landscape" r:id="rId1"/>
  <rowBreaks count="7" manualBreakCount="7">
    <brk id="26" max="13" man="1"/>
    <brk id="54" max="13" man="1"/>
    <brk id="81" max="13" man="1"/>
    <brk id="109" max="13" man="1"/>
    <brk id="136" max="13" man="1"/>
    <brk id="163" max="13" man="1"/>
    <brk id="19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view="pageBreakPreview" zoomScale="95" zoomScaleNormal="100" zoomScaleSheetLayoutView="95" workbookViewId="0">
      <selection activeCell="J23" sqref="J23"/>
    </sheetView>
  </sheetViews>
  <sheetFormatPr defaultRowHeight="12.75" x14ac:dyDescent="0.2"/>
  <cols>
    <col min="1" max="1" width="4.85546875" customWidth="1"/>
    <col min="2" max="2" width="13.7109375" customWidth="1"/>
    <col min="3" max="3" width="12.7109375" customWidth="1"/>
    <col min="4" max="4" width="21" customWidth="1"/>
    <col min="5" max="8" width="7.5703125" customWidth="1"/>
    <col min="12" max="12" width="13" customWidth="1"/>
    <col min="13" max="15" width="8" customWidth="1"/>
    <col min="16" max="16" width="7.140625" customWidth="1"/>
    <col min="17" max="17" width="1.7109375" customWidth="1"/>
  </cols>
  <sheetData>
    <row r="1" spans="1:17" x14ac:dyDescent="0.2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70" t="s">
        <v>175</v>
      </c>
    </row>
    <row r="2" spans="1:17" x14ac:dyDescent="0.2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2" t="s">
        <v>15</v>
      </c>
    </row>
    <row r="3" spans="1:17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70" t="s">
        <v>69</v>
      </c>
    </row>
    <row r="4" spans="1:17" ht="18.75" x14ac:dyDescent="0.3">
      <c r="A4" s="616" t="s">
        <v>378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</row>
    <row r="5" spans="1:17" ht="19.5" x14ac:dyDescent="0.35">
      <c r="A5" s="616" t="s">
        <v>379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</row>
    <row r="6" spans="1:17" ht="12" customHeight="1" x14ac:dyDescent="0.25">
      <c r="A6" s="169"/>
      <c r="B6" s="50"/>
      <c r="C6" s="50"/>
      <c r="D6" s="50"/>
      <c r="E6" s="50"/>
      <c r="F6" s="50"/>
      <c r="G6" s="50"/>
      <c r="H6" s="171"/>
      <c r="I6" s="171"/>
      <c r="J6" s="172" t="s">
        <v>13</v>
      </c>
      <c r="K6" s="171"/>
      <c r="L6" s="171"/>
      <c r="M6" s="171"/>
      <c r="N6" s="171"/>
      <c r="O6" s="50"/>
      <c r="P6" s="50"/>
    </row>
    <row r="7" spans="1:17" ht="8.25" customHeight="1" x14ac:dyDescent="0.2"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</row>
    <row r="8" spans="1:17" ht="15.75" x14ac:dyDescent="0.25">
      <c r="A8" s="619" t="s">
        <v>97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</row>
    <row r="9" spans="1:17" ht="9.75" customHeight="1" x14ac:dyDescent="0.2">
      <c r="A9" s="621" t="s">
        <v>71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</row>
    <row r="10" spans="1:17" ht="14.25" customHeight="1" x14ac:dyDescent="0.25">
      <c r="A10" s="623" t="s">
        <v>519</v>
      </c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</row>
    <row r="11" spans="1:17" ht="34.5" customHeight="1" thickBot="1" x14ac:dyDescent="0.25">
      <c r="A11" s="625" t="s">
        <v>72</v>
      </c>
      <c r="B11" s="626" t="s">
        <v>73</v>
      </c>
      <c r="C11" s="626"/>
      <c r="D11" s="626"/>
      <c r="E11" s="651" t="s">
        <v>100</v>
      </c>
      <c r="F11" s="651"/>
      <c r="G11" s="652" t="s">
        <v>74</v>
      </c>
      <c r="H11" s="652"/>
      <c r="I11" s="652"/>
      <c r="J11" s="652"/>
      <c r="K11" s="652"/>
      <c r="L11" s="652"/>
      <c r="M11" s="651" t="s">
        <v>99</v>
      </c>
      <c r="N11" s="651"/>
      <c r="O11" s="651" t="s">
        <v>75</v>
      </c>
      <c r="P11" s="653"/>
      <c r="Q11" s="228"/>
    </row>
    <row r="12" spans="1:17" ht="13.5" thickBot="1" x14ac:dyDescent="0.25">
      <c r="A12" s="625"/>
      <c r="B12" s="626"/>
      <c r="C12" s="626"/>
      <c r="D12" s="626"/>
      <c r="E12" s="654" t="s">
        <v>76</v>
      </c>
      <c r="F12" s="654" t="s">
        <v>77</v>
      </c>
      <c r="G12" s="654" t="s">
        <v>76</v>
      </c>
      <c r="H12" s="654" t="s">
        <v>77</v>
      </c>
      <c r="I12" s="655" t="s">
        <v>78</v>
      </c>
      <c r="J12" s="655"/>
      <c r="K12" s="655"/>
      <c r="L12" s="655"/>
      <c r="M12" s="654" t="s">
        <v>76</v>
      </c>
      <c r="N12" s="656" t="s">
        <v>77</v>
      </c>
      <c r="O12" s="654" t="s">
        <v>76</v>
      </c>
      <c r="P12" s="657" t="s">
        <v>77</v>
      </c>
      <c r="Q12" s="228"/>
    </row>
    <row r="13" spans="1:17" ht="13.5" thickBot="1" x14ac:dyDescent="0.25">
      <c r="A13" s="625"/>
      <c r="B13" s="626"/>
      <c r="C13" s="626"/>
      <c r="D13" s="626"/>
      <c r="E13" s="654"/>
      <c r="F13" s="654"/>
      <c r="G13" s="654"/>
      <c r="H13" s="654"/>
      <c r="I13" s="659" t="s">
        <v>79</v>
      </c>
      <c r="J13" s="660" t="s">
        <v>80</v>
      </c>
      <c r="K13" s="660"/>
      <c r="L13" s="660"/>
      <c r="M13" s="654"/>
      <c r="N13" s="656"/>
      <c r="O13" s="654"/>
      <c r="P13" s="658"/>
      <c r="Q13" s="228"/>
    </row>
    <row r="14" spans="1:17" ht="53.25" customHeight="1" thickBot="1" x14ac:dyDescent="0.25">
      <c r="A14" s="625"/>
      <c r="B14" s="626"/>
      <c r="C14" s="626"/>
      <c r="D14" s="626"/>
      <c r="E14" s="654"/>
      <c r="F14" s="654"/>
      <c r="G14" s="654"/>
      <c r="H14" s="654"/>
      <c r="I14" s="659"/>
      <c r="J14" s="20" t="s">
        <v>449</v>
      </c>
      <c r="K14" s="20" t="s">
        <v>81</v>
      </c>
      <c r="L14" s="21" t="s">
        <v>82</v>
      </c>
      <c r="M14" s="654"/>
      <c r="N14" s="656"/>
      <c r="O14" s="654"/>
      <c r="P14" s="657"/>
      <c r="Q14" s="228"/>
    </row>
    <row r="15" spans="1:17" x14ac:dyDescent="0.2">
      <c r="A15" s="650"/>
      <c r="B15" s="626">
        <v>1</v>
      </c>
      <c r="C15" s="626"/>
      <c r="D15" s="626"/>
      <c r="E15" s="155">
        <v>2</v>
      </c>
      <c r="F15" s="155">
        <v>3</v>
      </c>
      <c r="G15" s="155">
        <v>4</v>
      </c>
      <c r="H15" s="155">
        <v>5</v>
      </c>
      <c r="I15" s="155">
        <v>6</v>
      </c>
      <c r="J15" s="155">
        <v>7</v>
      </c>
      <c r="K15" s="155">
        <v>8</v>
      </c>
      <c r="L15" s="155">
        <v>9</v>
      </c>
      <c r="M15" s="155">
        <v>10</v>
      </c>
      <c r="N15" s="155">
        <v>11</v>
      </c>
      <c r="O15" s="155">
        <v>12</v>
      </c>
      <c r="P15" s="227">
        <v>13</v>
      </c>
      <c r="Q15" s="228"/>
    </row>
    <row r="16" spans="1:17" ht="15.75" customHeight="1" thickBot="1" x14ac:dyDescent="0.25">
      <c r="A16" s="173">
        <v>1</v>
      </c>
      <c r="B16" s="638" t="s">
        <v>83</v>
      </c>
      <c r="C16" s="640" t="s">
        <v>84</v>
      </c>
      <c r="D16" s="174" t="s">
        <v>85</v>
      </c>
      <c r="E16" s="156" t="s">
        <v>164</v>
      </c>
      <c r="F16" s="156" t="s">
        <v>164</v>
      </c>
      <c r="G16" s="156" t="s">
        <v>164</v>
      </c>
      <c r="H16" s="156" t="s">
        <v>164</v>
      </c>
      <c r="I16" s="156" t="s">
        <v>164</v>
      </c>
      <c r="J16" s="156" t="s">
        <v>164</v>
      </c>
      <c r="K16" s="156" t="s">
        <v>164</v>
      </c>
      <c r="L16" s="156" t="s">
        <v>164</v>
      </c>
      <c r="M16" s="156" t="s">
        <v>164</v>
      </c>
      <c r="N16" s="156" t="s">
        <v>164</v>
      </c>
      <c r="O16" s="156" t="s">
        <v>164</v>
      </c>
      <c r="P16" s="156" t="s">
        <v>164</v>
      </c>
      <c r="Q16" s="228"/>
    </row>
    <row r="17" spans="1:17" ht="15.75" customHeight="1" thickBot="1" x14ac:dyDescent="0.25">
      <c r="A17" s="23">
        <v>2</v>
      </c>
      <c r="B17" s="639"/>
      <c r="C17" s="641"/>
      <c r="D17" s="175" t="s">
        <v>86</v>
      </c>
      <c r="E17" s="156" t="s">
        <v>164</v>
      </c>
      <c r="F17" s="156" t="s">
        <v>164</v>
      </c>
      <c r="G17" s="156" t="s">
        <v>164</v>
      </c>
      <c r="H17" s="156" t="s">
        <v>164</v>
      </c>
      <c r="I17" s="156" t="s">
        <v>164</v>
      </c>
      <c r="J17" s="156" t="s">
        <v>164</v>
      </c>
      <c r="K17" s="156" t="s">
        <v>164</v>
      </c>
      <c r="L17" s="156" t="s">
        <v>164</v>
      </c>
      <c r="M17" s="156" t="s">
        <v>164</v>
      </c>
      <c r="N17" s="156" t="s">
        <v>164</v>
      </c>
      <c r="O17" s="156" t="s">
        <v>164</v>
      </c>
      <c r="P17" s="156" t="s">
        <v>164</v>
      </c>
      <c r="Q17" s="228"/>
    </row>
    <row r="18" spans="1:17" ht="15.75" customHeight="1" thickBot="1" x14ac:dyDescent="0.25">
      <c r="A18" s="23">
        <v>3</v>
      </c>
      <c r="B18" s="639"/>
      <c r="C18" s="642" t="s">
        <v>87</v>
      </c>
      <c r="D18" s="176" t="s">
        <v>85</v>
      </c>
      <c r="E18" s="156" t="s">
        <v>164</v>
      </c>
      <c r="F18" s="156" t="s">
        <v>164</v>
      </c>
      <c r="G18" s="156" t="s">
        <v>164</v>
      </c>
      <c r="H18" s="156" t="s">
        <v>164</v>
      </c>
      <c r="I18" s="156" t="s">
        <v>164</v>
      </c>
      <c r="J18" s="156" t="s">
        <v>164</v>
      </c>
      <c r="K18" s="156" t="s">
        <v>164</v>
      </c>
      <c r="L18" s="156" t="s">
        <v>164</v>
      </c>
      <c r="M18" s="156" t="s">
        <v>164</v>
      </c>
      <c r="N18" s="156" t="s">
        <v>164</v>
      </c>
      <c r="O18" s="156" t="s">
        <v>164</v>
      </c>
      <c r="P18" s="156" t="s">
        <v>164</v>
      </c>
      <c r="Q18" s="228"/>
    </row>
    <row r="19" spans="1:17" ht="15.75" customHeight="1" x14ac:dyDescent="0.2">
      <c r="A19" s="23">
        <v>4</v>
      </c>
      <c r="B19" s="639"/>
      <c r="C19" s="642"/>
      <c r="D19" s="176" t="s">
        <v>86</v>
      </c>
      <c r="E19" s="156" t="s">
        <v>164</v>
      </c>
      <c r="F19" s="156" t="s">
        <v>164</v>
      </c>
      <c r="G19" s="156" t="s">
        <v>164</v>
      </c>
      <c r="H19" s="156" t="s">
        <v>164</v>
      </c>
      <c r="I19" s="156" t="s">
        <v>164</v>
      </c>
      <c r="J19" s="156" t="s">
        <v>164</v>
      </c>
      <c r="K19" s="156" t="s">
        <v>164</v>
      </c>
      <c r="L19" s="156" t="s">
        <v>164</v>
      </c>
      <c r="M19" s="156" t="s">
        <v>164</v>
      </c>
      <c r="N19" s="156" t="s">
        <v>164</v>
      </c>
      <c r="O19" s="156" t="s">
        <v>164</v>
      </c>
      <c r="P19" s="156" t="s">
        <v>164</v>
      </c>
      <c r="Q19" s="228"/>
    </row>
    <row r="20" spans="1:17" ht="15.75" customHeight="1" x14ac:dyDescent="0.2">
      <c r="A20" s="23">
        <v>5</v>
      </c>
      <c r="B20" s="643" t="s">
        <v>88</v>
      </c>
      <c r="C20" s="225" t="s">
        <v>84</v>
      </c>
      <c r="D20" s="154" t="s">
        <v>86</v>
      </c>
      <c r="E20" s="156" t="s">
        <v>164</v>
      </c>
      <c r="F20" s="156" t="s">
        <v>164</v>
      </c>
      <c r="G20" s="156" t="s">
        <v>164</v>
      </c>
      <c r="H20" s="156" t="s">
        <v>164</v>
      </c>
      <c r="I20" s="156" t="s">
        <v>164</v>
      </c>
      <c r="J20" s="156" t="s">
        <v>164</v>
      </c>
      <c r="K20" s="156" t="s">
        <v>164</v>
      </c>
      <c r="L20" s="156" t="s">
        <v>164</v>
      </c>
      <c r="M20" s="156" t="s">
        <v>164</v>
      </c>
      <c r="N20" s="156" t="s">
        <v>164</v>
      </c>
      <c r="O20" s="156" t="s">
        <v>164</v>
      </c>
      <c r="P20" s="156" t="s">
        <v>164</v>
      </c>
      <c r="Q20" s="228"/>
    </row>
    <row r="21" spans="1:17" ht="15.75" customHeight="1" x14ac:dyDescent="0.2">
      <c r="A21" s="23">
        <v>6</v>
      </c>
      <c r="B21" s="643"/>
      <c r="C21" s="225" t="s">
        <v>87</v>
      </c>
      <c r="D21" s="154" t="s">
        <v>86</v>
      </c>
      <c r="E21" s="156" t="s">
        <v>164</v>
      </c>
      <c r="F21" s="156" t="s">
        <v>164</v>
      </c>
      <c r="G21" s="156" t="s">
        <v>164</v>
      </c>
      <c r="H21" s="156" t="s">
        <v>164</v>
      </c>
      <c r="I21" s="156" t="s">
        <v>164</v>
      </c>
      <c r="J21" s="156" t="s">
        <v>164</v>
      </c>
      <c r="K21" s="156" t="s">
        <v>164</v>
      </c>
      <c r="L21" s="156" t="s">
        <v>164</v>
      </c>
      <c r="M21" s="156" t="s">
        <v>164</v>
      </c>
      <c r="N21" s="156" t="s">
        <v>164</v>
      </c>
      <c r="O21" s="156" t="s">
        <v>164</v>
      </c>
      <c r="P21" s="156" t="s">
        <v>164</v>
      </c>
      <c r="Q21" s="228"/>
    </row>
    <row r="22" spans="1:17" ht="15.75" customHeight="1" x14ac:dyDescent="0.2">
      <c r="A22" s="24">
        <v>7</v>
      </c>
      <c r="B22" s="636" t="s">
        <v>89</v>
      </c>
      <c r="C22" s="28" t="s">
        <v>84</v>
      </c>
      <c r="D22" s="154" t="s">
        <v>86</v>
      </c>
      <c r="E22" s="156" t="s">
        <v>164</v>
      </c>
      <c r="F22" s="156" t="s">
        <v>164</v>
      </c>
      <c r="G22" s="156" t="s">
        <v>164</v>
      </c>
      <c r="H22" s="156" t="s">
        <v>164</v>
      </c>
      <c r="I22" s="156" t="s">
        <v>164</v>
      </c>
      <c r="J22" s="156" t="s">
        <v>164</v>
      </c>
      <c r="K22" s="156" t="s">
        <v>164</v>
      </c>
      <c r="L22" s="156" t="s">
        <v>164</v>
      </c>
      <c r="M22" s="156" t="s">
        <v>164</v>
      </c>
      <c r="N22" s="156" t="s">
        <v>164</v>
      </c>
      <c r="O22" s="156" t="s">
        <v>164</v>
      </c>
      <c r="P22" s="156" t="s">
        <v>164</v>
      </c>
      <c r="Q22" s="228"/>
    </row>
    <row r="23" spans="1:17" ht="15.75" customHeight="1" x14ac:dyDescent="0.2">
      <c r="A23" s="24">
        <v>8</v>
      </c>
      <c r="B23" s="636"/>
      <c r="C23" s="28" t="s">
        <v>87</v>
      </c>
      <c r="D23" s="154" t="s">
        <v>86</v>
      </c>
      <c r="E23" s="156" t="s">
        <v>164</v>
      </c>
      <c r="F23" s="156" t="s">
        <v>164</v>
      </c>
      <c r="G23" s="156" t="s">
        <v>164</v>
      </c>
      <c r="H23" s="156" t="s">
        <v>164</v>
      </c>
      <c r="I23" s="156" t="s">
        <v>164</v>
      </c>
      <c r="J23" s="156" t="s">
        <v>164</v>
      </c>
      <c r="K23" s="156" t="s">
        <v>164</v>
      </c>
      <c r="L23" s="156" t="s">
        <v>164</v>
      </c>
      <c r="M23" s="156" t="s">
        <v>164</v>
      </c>
      <c r="N23" s="156" t="s">
        <v>164</v>
      </c>
      <c r="O23" s="156" t="s">
        <v>164</v>
      </c>
      <c r="P23" s="156" t="s">
        <v>164</v>
      </c>
      <c r="Q23" s="228"/>
    </row>
    <row r="24" spans="1:17" ht="24" customHeight="1" x14ac:dyDescent="0.2">
      <c r="A24" s="25">
        <v>9</v>
      </c>
      <c r="B24" s="636" t="s">
        <v>174</v>
      </c>
      <c r="C24" s="644" t="s">
        <v>90</v>
      </c>
      <c r="D24" s="645"/>
      <c r="E24" s="156" t="s">
        <v>164</v>
      </c>
      <c r="F24" s="156" t="s">
        <v>164</v>
      </c>
      <c r="G24" s="156" t="s">
        <v>164</v>
      </c>
      <c r="H24" s="156" t="s">
        <v>164</v>
      </c>
      <c r="I24" s="156" t="s">
        <v>164</v>
      </c>
      <c r="J24" s="156" t="s">
        <v>164</v>
      </c>
      <c r="K24" s="156" t="s">
        <v>164</v>
      </c>
      <c r="L24" s="156" t="s">
        <v>164</v>
      </c>
      <c r="M24" s="156" t="s">
        <v>164</v>
      </c>
      <c r="N24" s="156" t="s">
        <v>164</v>
      </c>
      <c r="O24" s="156" t="s">
        <v>164</v>
      </c>
      <c r="P24" s="156" t="s">
        <v>164</v>
      </c>
      <c r="Q24" s="228"/>
    </row>
    <row r="25" spans="1:17" ht="20.25" customHeight="1" x14ac:dyDescent="0.2">
      <c r="A25" s="24">
        <v>10</v>
      </c>
      <c r="B25" s="636"/>
      <c r="C25" s="646" t="s">
        <v>91</v>
      </c>
      <c r="D25" s="647"/>
      <c r="E25" s="156" t="s">
        <v>164</v>
      </c>
      <c r="F25" s="156" t="s">
        <v>164</v>
      </c>
      <c r="G25" s="156" t="s">
        <v>164</v>
      </c>
      <c r="H25" s="156" t="s">
        <v>164</v>
      </c>
      <c r="I25" s="156" t="s">
        <v>164</v>
      </c>
      <c r="J25" s="156" t="s">
        <v>164</v>
      </c>
      <c r="K25" s="156" t="s">
        <v>164</v>
      </c>
      <c r="L25" s="156" t="s">
        <v>164</v>
      </c>
      <c r="M25" s="156" t="s">
        <v>164</v>
      </c>
      <c r="N25" s="156" t="s">
        <v>164</v>
      </c>
      <c r="O25" s="156" t="s">
        <v>164</v>
      </c>
      <c r="P25" s="156" t="s">
        <v>164</v>
      </c>
      <c r="Q25" s="228"/>
    </row>
    <row r="26" spans="1:17" ht="27" customHeight="1" x14ac:dyDescent="0.2">
      <c r="A26" s="24">
        <v>11</v>
      </c>
      <c r="B26" s="636"/>
      <c r="C26" s="646" t="s">
        <v>92</v>
      </c>
      <c r="D26" s="647"/>
      <c r="E26" s="156" t="s">
        <v>164</v>
      </c>
      <c r="F26" s="156" t="s">
        <v>164</v>
      </c>
      <c r="G26" s="156" t="s">
        <v>164</v>
      </c>
      <c r="H26" s="156" t="s">
        <v>164</v>
      </c>
      <c r="I26" s="156" t="s">
        <v>164</v>
      </c>
      <c r="J26" s="156" t="s">
        <v>164</v>
      </c>
      <c r="K26" s="156" t="s">
        <v>164</v>
      </c>
      <c r="L26" s="156" t="s">
        <v>164</v>
      </c>
      <c r="M26" s="156" t="s">
        <v>164</v>
      </c>
      <c r="N26" s="156" t="s">
        <v>164</v>
      </c>
      <c r="O26" s="156" t="s">
        <v>164</v>
      </c>
      <c r="P26" s="156" t="s">
        <v>164</v>
      </c>
      <c r="Q26" s="228"/>
    </row>
    <row r="27" spans="1:17" ht="21.75" customHeight="1" x14ac:dyDescent="0.2">
      <c r="A27" s="24">
        <v>12</v>
      </c>
      <c r="B27" s="636"/>
      <c r="C27" s="646" t="s">
        <v>93</v>
      </c>
      <c r="D27" s="647"/>
      <c r="E27" s="156" t="s">
        <v>164</v>
      </c>
      <c r="F27" s="156" t="s">
        <v>164</v>
      </c>
      <c r="G27" s="156" t="s">
        <v>164</v>
      </c>
      <c r="H27" s="156" t="s">
        <v>164</v>
      </c>
      <c r="I27" s="156" t="s">
        <v>164</v>
      </c>
      <c r="J27" s="156" t="s">
        <v>164</v>
      </c>
      <c r="K27" s="156" t="s">
        <v>164</v>
      </c>
      <c r="L27" s="156" t="s">
        <v>164</v>
      </c>
      <c r="M27" s="156" t="s">
        <v>164</v>
      </c>
      <c r="N27" s="156" t="s">
        <v>164</v>
      </c>
      <c r="O27" s="156" t="s">
        <v>164</v>
      </c>
      <c r="P27" s="156" t="s">
        <v>164</v>
      </c>
      <c r="Q27" s="228"/>
    </row>
    <row r="28" spans="1:17" ht="34.5" customHeight="1" x14ac:dyDescent="0.2">
      <c r="A28" s="24">
        <v>13</v>
      </c>
      <c r="B28" s="636"/>
      <c r="C28" s="646" t="s">
        <v>94</v>
      </c>
      <c r="D28" s="647"/>
      <c r="E28" s="156" t="s">
        <v>164</v>
      </c>
      <c r="F28" s="156" t="s">
        <v>164</v>
      </c>
      <c r="G28" s="156" t="s">
        <v>164</v>
      </c>
      <c r="H28" s="156" t="s">
        <v>164</v>
      </c>
      <c r="I28" s="156" t="s">
        <v>164</v>
      </c>
      <c r="J28" s="156" t="s">
        <v>164</v>
      </c>
      <c r="K28" s="156" t="s">
        <v>164</v>
      </c>
      <c r="L28" s="156" t="s">
        <v>164</v>
      </c>
      <c r="M28" s="156" t="s">
        <v>164</v>
      </c>
      <c r="N28" s="156" t="s">
        <v>164</v>
      </c>
      <c r="O28" s="156" t="s">
        <v>164</v>
      </c>
      <c r="P28" s="156" t="s">
        <v>164</v>
      </c>
      <c r="Q28" s="228"/>
    </row>
    <row r="29" spans="1:17" ht="35.25" customHeight="1" x14ac:dyDescent="0.2">
      <c r="A29" s="24">
        <v>14</v>
      </c>
      <c r="B29" s="636"/>
      <c r="C29" s="648" t="s">
        <v>95</v>
      </c>
      <c r="D29" s="649"/>
      <c r="E29" s="156" t="s">
        <v>164</v>
      </c>
      <c r="F29" s="156" t="s">
        <v>164</v>
      </c>
      <c r="G29" s="156" t="s">
        <v>164</v>
      </c>
      <c r="H29" s="156" t="s">
        <v>164</v>
      </c>
      <c r="I29" s="156" t="s">
        <v>164</v>
      </c>
      <c r="J29" s="156" t="s">
        <v>164</v>
      </c>
      <c r="K29" s="156" t="s">
        <v>164</v>
      </c>
      <c r="L29" s="156" t="s">
        <v>164</v>
      </c>
      <c r="M29" s="156" t="s">
        <v>164</v>
      </c>
      <c r="N29" s="156" t="s">
        <v>164</v>
      </c>
      <c r="O29" s="156" t="s">
        <v>164</v>
      </c>
      <c r="P29" s="156" t="s">
        <v>164</v>
      </c>
      <c r="Q29" s="228"/>
    </row>
    <row r="30" spans="1:17" ht="17.25" customHeight="1" x14ac:dyDescent="0.2">
      <c r="A30" s="24">
        <v>15</v>
      </c>
      <c r="B30" s="636" t="s">
        <v>96</v>
      </c>
      <c r="C30" s="636"/>
      <c r="D30" s="637"/>
      <c r="E30" s="156" t="s">
        <v>164</v>
      </c>
      <c r="F30" s="156" t="s">
        <v>164</v>
      </c>
      <c r="G30" s="156" t="s">
        <v>164</v>
      </c>
      <c r="H30" s="156" t="s">
        <v>164</v>
      </c>
      <c r="I30" s="156" t="s">
        <v>164</v>
      </c>
      <c r="J30" s="156" t="s">
        <v>164</v>
      </c>
      <c r="K30" s="156" t="s">
        <v>164</v>
      </c>
      <c r="L30" s="156" t="s">
        <v>164</v>
      </c>
      <c r="M30" s="156" t="s">
        <v>164</v>
      </c>
      <c r="N30" s="156" t="s">
        <v>164</v>
      </c>
      <c r="O30" s="156" t="s">
        <v>164</v>
      </c>
      <c r="P30" s="156" t="s">
        <v>164</v>
      </c>
      <c r="Q30" s="228"/>
    </row>
    <row r="31" spans="1:17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70" t="s">
        <v>175</v>
      </c>
    </row>
    <row r="32" spans="1:17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2" t="s">
        <v>15</v>
      </c>
    </row>
    <row r="33" spans="1:17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70" t="s">
        <v>69</v>
      </c>
    </row>
    <row r="34" spans="1:17" ht="18.75" x14ac:dyDescent="0.3">
      <c r="A34" s="616" t="s">
        <v>378</v>
      </c>
      <c r="B34" s="616"/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</row>
    <row r="35" spans="1:17" ht="19.5" x14ac:dyDescent="0.35">
      <c r="A35" s="616" t="s">
        <v>379</v>
      </c>
      <c r="B35" s="616"/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</row>
    <row r="36" spans="1:17" ht="12" customHeight="1" x14ac:dyDescent="0.25">
      <c r="A36" s="169"/>
      <c r="B36" s="50"/>
      <c r="C36" s="50"/>
      <c r="D36" s="50"/>
      <c r="E36" s="50"/>
      <c r="F36" s="50"/>
      <c r="G36" s="50"/>
      <c r="H36" s="171"/>
      <c r="I36" s="171"/>
      <c r="J36" s="172" t="s">
        <v>13</v>
      </c>
      <c r="K36" s="171"/>
      <c r="L36" s="171"/>
      <c r="M36" s="171"/>
      <c r="N36" s="171"/>
      <c r="O36" s="50"/>
      <c r="P36" s="50"/>
    </row>
    <row r="37" spans="1:17" ht="8.25" customHeight="1" x14ac:dyDescent="0.2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</row>
    <row r="38" spans="1:17" ht="15.75" x14ac:dyDescent="0.25">
      <c r="A38" s="619" t="s">
        <v>97</v>
      </c>
      <c r="B38" s="620"/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</row>
    <row r="39" spans="1:17" ht="9.75" customHeight="1" x14ac:dyDescent="0.2">
      <c r="A39" s="621" t="s">
        <v>71</v>
      </c>
      <c r="B39" s="622"/>
      <c r="C39" s="622"/>
      <c r="D39" s="622"/>
      <c r="E39" s="622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</row>
    <row r="40" spans="1:17" ht="14.25" customHeight="1" x14ac:dyDescent="0.25">
      <c r="A40" s="623" t="s">
        <v>520</v>
      </c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3"/>
      <c r="P40" s="623"/>
    </row>
    <row r="41" spans="1:17" ht="34.5" customHeight="1" thickBot="1" x14ac:dyDescent="0.25">
      <c r="A41" s="625" t="s">
        <v>72</v>
      </c>
      <c r="B41" s="626" t="s">
        <v>73</v>
      </c>
      <c r="C41" s="626"/>
      <c r="D41" s="626"/>
      <c r="E41" s="651" t="s">
        <v>100</v>
      </c>
      <c r="F41" s="651"/>
      <c r="G41" s="652" t="s">
        <v>74</v>
      </c>
      <c r="H41" s="652"/>
      <c r="I41" s="652"/>
      <c r="J41" s="652"/>
      <c r="K41" s="652"/>
      <c r="L41" s="652"/>
      <c r="M41" s="651" t="s">
        <v>99</v>
      </c>
      <c r="N41" s="651"/>
      <c r="O41" s="651" t="s">
        <v>75</v>
      </c>
      <c r="P41" s="653"/>
      <c r="Q41" s="228"/>
    </row>
    <row r="42" spans="1:17" ht="13.5" thickBot="1" x14ac:dyDescent="0.25">
      <c r="A42" s="625"/>
      <c r="B42" s="626"/>
      <c r="C42" s="626"/>
      <c r="D42" s="626"/>
      <c r="E42" s="654" t="s">
        <v>76</v>
      </c>
      <c r="F42" s="654" t="s">
        <v>77</v>
      </c>
      <c r="G42" s="654" t="s">
        <v>76</v>
      </c>
      <c r="H42" s="654" t="s">
        <v>77</v>
      </c>
      <c r="I42" s="655" t="s">
        <v>78</v>
      </c>
      <c r="J42" s="655"/>
      <c r="K42" s="655"/>
      <c r="L42" s="655"/>
      <c r="M42" s="654" t="s">
        <v>76</v>
      </c>
      <c r="N42" s="656" t="s">
        <v>77</v>
      </c>
      <c r="O42" s="654" t="s">
        <v>76</v>
      </c>
      <c r="P42" s="657" t="s">
        <v>77</v>
      </c>
      <c r="Q42" s="228"/>
    </row>
    <row r="43" spans="1:17" ht="13.5" thickBot="1" x14ac:dyDescent="0.25">
      <c r="A43" s="625"/>
      <c r="B43" s="626"/>
      <c r="C43" s="626"/>
      <c r="D43" s="626"/>
      <c r="E43" s="654"/>
      <c r="F43" s="654"/>
      <c r="G43" s="654"/>
      <c r="H43" s="654"/>
      <c r="I43" s="659" t="s">
        <v>79</v>
      </c>
      <c r="J43" s="660" t="s">
        <v>80</v>
      </c>
      <c r="K43" s="660"/>
      <c r="L43" s="660"/>
      <c r="M43" s="654"/>
      <c r="N43" s="656"/>
      <c r="O43" s="654"/>
      <c r="P43" s="658"/>
      <c r="Q43" s="228"/>
    </row>
    <row r="44" spans="1:17" ht="53.25" customHeight="1" thickBot="1" x14ac:dyDescent="0.25">
      <c r="A44" s="625"/>
      <c r="B44" s="626"/>
      <c r="C44" s="626"/>
      <c r="D44" s="626"/>
      <c r="E44" s="654"/>
      <c r="F44" s="654"/>
      <c r="G44" s="654"/>
      <c r="H44" s="654"/>
      <c r="I44" s="659"/>
      <c r="J44" s="20" t="s">
        <v>449</v>
      </c>
      <c r="K44" s="20" t="s">
        <v>81</v>
      </c>
      <c r="L44" s="21" t="s">
        <v>82</v>
      </c>
      <c r="M44" s="654"/>
      <c r="N44" s="656"/>
      <c r="O44" s="654"/>
      <c r="P44" s="657"/>
      <c r="Q44" s="228"/>
    </row>
    <row r="45" spans="1:17" x14ac:dyDescent="0.2">
      <c r="A45" s="650"/>
      <c r="B45" s="626">
        <v>1</v>
      </c>
      <c r="C45" s="626"/>
      <c r="D45" s="626"/>
      <c r="E45" s="155">
        <v>2</v>
      </c>
      <c r="F45" s="155">
        <v>3</v>
      </c>
      <c r="G45" s="155">
        <v>4</v>
      </c>
      <c r="H45" s="155">
        <v>5</v>
      </c>
      <c r="I45" s="155">
        <v>6</v>
      </c>
      <c r="J45" s="155">
        <v>7</v>
      </c>
      <c r="K45" s="155">
        <v>8</v>
      </c>
      <c r="L45" s="155">
        <v>9</v>
      </c>
      <c r="M45" s="155">
        <v>10</v>
      </c>
      <c r="N45" s="155">
        <v>11</v>
      </c>
      <c r="O45" s="155">
        <v>12</v>
      </c>
      <c r="P45" s="227">
        <v>13</v>
      </c>
      <c r="Q45" s="228"/>
    </row>
    <row r="46" spans="1:17" ht="15.75" customHeight="1" thickBot="1" x14ac:dyDescent="0.25">
      <c r="A46" s="173">
        <v>1</v>
      </c>
      <c r="B46" s="638" t="s">
        <v>83</v>
      </c>
      <c r="C46" s="640" t="s">
        <v>84</v>
      </c>
      <c r="D46" s="174" t="s">
        <v>85</v>
      </c>
      <c r="E46" s="156" t="s">
        <v>164</v>
      </c>
      <c r="F46" s="156" t="s">
        <v>164</v>
      </c>
      <c r="G46" s="156" t="s">
        <v>164</v>
      </c>
      <c r="H46" s="156" t="s">
        <v>164</v>
      </c>
      <c r="I46" s="156" t="s">
        <v>164</v>
      </c>
      <c r="J46" s="156" t="s">
        <v>164</v>
      </c>
      <c r="K46" s="156" t="s">
        <v>164</v>
      </c>
      <c r="L46" s="156" t="s">
        <v>164</v>
      </c>
      <c r="M46" s="156" t="s">
        <v>164</v>
      </c>
      <c r="N46" s="156" t="s">
        <v>164</v>
      </c>
      <c r="O46" s="156" t="s">
        <v>164</v>
      </c>
      <c r="P46" s="156" t="s">
        <v>164</v>
      </c>
      <c r="Q46" s="228"/>
    </row>
    <row r="47" spans="1:17" ht="15.75" customHeight="1" thickBot="1" x14ac:dyDescent="0.25">
      <c r="A47" s="23">
        <v>2</v>
      </c>
      <c r="B47" s="639"/>
      <c r="C47" s="641"/>
      <c r="D47" s="175" t="s">
        <v>86</v>
      </c>
      <c r="E47" s="156" t="s">
        <v>164</v>
      </c>
      <c r="F47" s="156" t="s">
        <v>164</v>
      </c>
      <c r="G47" s="156" t="s">
        <v>164</v>
      </c>
      <c r="H47" s="156" t="s">
        <v>164</v>
      </c>
      <c r="I47" s="156" t="s">
        <v>164</v>
      </c>
      <c r="J47" s="156" t="s">
        <v>164</v>
      </c>
      <c r="K47" s="156" t="s">
        <v>164</v>
      </c>
      <c r="L47" s="156" t="s">
        <v>164</v>
      </c>
      <c r="M47" s="156" t="s">
        <v>164</v>
      </c>
      <c r="N47" s="156" t="s">
        <v>164</v>
      </c>
      <c r="O47" s="156" t="s">
        <v>164</v>
      </c>
      <c r="P47" s="156" t="s">
        <v>164</v>
      </c>
      <c r="Q47" s="228"/>
    </row>
    <row r="48" spans="1:17" ht="15.75" customHeight="1" thickBot="1" x14ac:dyDescent="0.25">
      <c r="A48" s="23">
        <v>3</v>
      </c>
      <c r="B48" s="639"/>
      <c r="C48" s="642" t="s">
        <v>87</v>
      </c>
      <c r="D48" s="176" t="s">
        <v>85</v>
      </c>
      <c r="E48" s="156" t="s">
        <v>164</v>
      </c>
      <c r="F48" s="156" t="s">
        <v>164</v>
      </c>
      <c r="G48" s="156" t="s">
        <v>164</v>
      </c>
      <c r="H48" s="156" t="s">
        <v>164</v>
      </c>
      <c r="I48" s="156" t="s">
        <v>164</v>
      </c>
      <c r="J48" s="156" t="s">
        <v>164</v>
      </c>
      <c r="K48" s="156" t="s">
        <v>164</v>
      </c>
      <c r="L48" s="156" t="s">
        <v>164</v>
      </c>
      <c r="M48" s="156" t="s">
        <v>164</v>
      </c>
      <c r="N48" s="156" t="s">
        <v>164</v>
      </c>
      <c r="O48" s="156" t="s">
        <v>164</v>
      </c>
      <c r="P48" s="156" t="s">
        <v>164</v>
      </c>
      <c r="Q48" s="228"/>
    </row>
    <row r="49" spans="1:17" ht="15.75" customHeight="1" x14ac:dyDescent="0.2">
      <c r="A49" s="23">
        <v>4</v>
      </c>
      <c r="B49" s="639"/>
      <c r="C49" s="642"/>
      <c r="D49" s="176" t="s">
        <v>86</v>
      </c>
      <c r="E49" s="156" t="s">
        <v>164</v>
      </c>
      <c r="F49" s="156" t="s">
        <v>164</v>
      </c>
      <c r="G49" s="156" t="s">
        <v>164</v>
      </c>
      <c r="H49" s="156" t="s">
        <v>164</v>
      </c>
      <c r="I49" s="156" t="s">
        <v>164</v>
      </c>
      <c r="J49" s="156" t="s">
        <v>164</v>
      </c>
      <c r="K49" s="156" t="s">
        <v>164</v>
      </c>
      <c r="L49" s="156" t="s">
        <v>164</v>
      </c>
      <c r="M49" s="156" t="s">
        <v>164</v>
      </c>
      <c r="N49" s="156" t="s">
        <v>164</v>
      </c>
      <c r="O49" s="156" t="s">
        <v>164</v>
      </c>
      <c r="P49" s="156" t="s">
        <v>164</v>
      </c>
      <c r="Q49" s="228"/>
    </row>
    <row r="50" spans="1:17" ht="15.75" customHeight="1" x14ac:dyDescent="0.2">
      <c r="A50" s="23">
        <v>5</v>
      </c>
      <c r="B50" s="643" t="s">
        <v>88</v>
      </c>
      <c r="C50" s="246" t="s">
        <v>84</v>
      </c>
      <c r="D50" s="154" t="s">
        <v>86</v>
      </c>
      <c r="E50" s="156" t="s">
        <v>164</v>
      </c>
      <c r="F50" s="156" t="s">
        <v>164</v>
      </c>
      <c r="G50" s="156" t="s">
        <v>164</v>
      </c>
      <c r="H50" s="156" t="s">
        <v>164</v>
      </c>
      <c r="I50" s="156" t="s">
        <v>164</v>
      </c>
      <c r="J50" s="156" t="s">
        <v>164</v>
      </c>
      <c r="K50" s="156" t="s">
        <v>164</v>
      </c>
      <c r="L50" s="156" t="s">
        <v>164</v>
      </c>
      <c r="M50" s="156" t="s">
        <v>164</v>
      </c>
      <c r="N50" s="156" t="s">
        <v>164</v>
      </c>
      <c r="O50" s="156" t="s">
        <v>164</v>
      </c>
      <c r="P50" s="156" t="s">
        <v>164</v>
      </c>
      <c r="Q50" s="228"/>
    </row>
    <row r="51" spans="1:17" ht="15.75" customHeight="1" x14ac:dyDescent="0.2">
      <c r="A51" s="23">
        <v>6</v>
      </c>
      <c r="B51" s="643"/>
      <c r="C51" s="246" t="s">
        <v>87</v>
      </c>
      <c r="D51" s="154" t="s">
        <v>86</v>
      </c>
      <c r="E51" s="156" t="s">
        <v>164</v>
      </c>
      <c r="F51" s="156" t="s">
        <v>164</v>
      </c>
      <c r="G51" s="156" t="s">
        <v>164</v>
      </c>
      <c r="H51" s="156" t="s">
        <v>164</v>
      </c>
      <c r="I51" s="156" t="s">
        <v>164</v>
      </c>
      <c r="J51" s="156" t="s">
        <v>164</v>
      </c>
      <c r="K51" s="156" t="s">
        <v>164</v>
      </c>
      <c r="L51" s="156" t="s">
        <v>164</v>
      </c>
      <c r="M51" s="156" t="s">
        <v>164</v>
      </c>
      <c r="N51" s="156" t="s">
        <v>164</v>
      </c>
      <c r="O51" s="156" t="s">
        <v>164</v>
      </c>
      <c r="P51" s="156" t="s">
        <v>164</v>
      </c>
      <c r="Q51" s="228"/>
    </row>
    <row r="52" spans="1:17" ht="15.75" customHeight="1" x14ac:dyDescent="0.2">
      <c r="A52" s="24">
        <v>7</v>
      </c>
      <c r="B52" s="636" t="s">
        <v>89</v>
      </c>
      <c r="C52" s="28" t="s">
        <v>84</v>
      </c>
      <c r="D52" s="154" t="s">
        <v>86</v>
      </c>
      <c r="E52" s="156" t="s">
        <v>164</v>
      </c>
      <c r="F52" s="156" t="s">
        <v>164</v>
      </c>
      <c r="G52" s="156" t="s">
        <v>164</v>
      </c>
      <c r="H52" s="156" t="s">
        <v>164</v>
      </c>
      <c r="I52" s="156" t="s">
        <v>164</v>
      </c>
      <c r="J52" s="156" t="s">
        <v>164</v>
      </c>
      <c r="K52" s="156" t="s">
        <v>164</v>
      </c>
      <c r="L52" s="156" t="s">
        <v>164</v>
      </c>
      <c r="M52" s="156" t="s">
        <v>164</v>
      </c>
      <c r="N52" s="156" t="s">
        <v>164</v>
      </c>
      <c r="O52" s="156" t="s">
        <v>164</v>
      </c>
      <c r="P52" s="156" t="s">
        <v>164</v>
      </c>
      <c r="Q52" s="228"/>
    </row>
    <row r="53" spans="1:17" ht="15.75" customHeight="1" x14ac:dyDescent="0.2">
      <c r="A53" s="24">
        <v>8</v>
      </c>
      <c r="B53" s="636"/>
      <c r="C53" s="28" t="s">
        <v>87</v>
      </c>
      <c r="D53" s="154" t="s">
        <v>86</v>
      </c>
      <c r="E53" s="156" t="s">
        <v>164</v>
      </c>
      <c r="F53" s="156" t="s">
        <v>164</v>
      </c>
      <c r="G53" s="156" t="s">
        <v>164</v>
      </c>
      <c r="H53" s="156" t="s">
        <v>164</v>
      </c>
      <c r="I53" s="156" t="s">
        <v>164</v>
      </c>
      <c r="J53" s="156" t="s">
        <v>164</v>
      </c>
      <c r="K53" s="156" t="s">
        <v>164</v>
      </c>
      <c r="L53" s="156" t="s">
        <v>164</v>
      </c>
      <c r="M53" s="156" t="s">
        <v>164</v>
      </c>
      <c r="N53" s="156" t="s">
        <v>164</v>
      </c>
      <c r="O53" s="156" t="s">
        <v>164</v>
      </c>
      <c r="P53" s="156" t="s">
        <v>164</v>
      </c>
      <c r="Q53" s="228"/>
    </row>
    <row r="54" spans="1:17" ht="24" customHeight="1" x14ac:dyDescent="0.2">
      <c r="A54" s="25">
        <v>9</v>
      </c>
      <c r="B54" s="636" t="s">
        <v>174</v>
      </c>
      <c r="C54" s="644" t="s">
        <v>90</v>
      </c>
      <c r="D54" s="645"/>
      <c r="E54" s="156" t="s">
        <v>164</v>
      </c>
      <c r="F54" s="156" t="s">
        <v>164</v>
      </c>
      <c r="G54" s="156" t="s">
        <v>164</v>
      </c>
      <c r="H54" s="156" t="s">
        <v>164</v>
      </c>
      <c r="I54" s="156" t="s">
        <v>164</v>
      </c>
      <c r="J54" s="156" t="s">
        <v>164</v>
      </c>
      <c r="K54" s="156" t="s">
        <v>164</v>
      </c>
      <c r="L54" s="156" t="s">
        <v>164</v>
      </c>
      <c r="M54" s="156" t="s">
        <v>164</v>
      </c>
      <c r="N54" s="156" t="s">
        <v>164</v>
      </c>
      <c r="O54" s="156" t="s">
        <v>164</v>
      </c>
      <c r="P54" s="156" t="s">
        <v>164</v>
      </c>
      <c r="Q54" s="228"/>
    </row>
    <row r="55" spans="1:17" ht="20.25" customHeight="1" x14ac:dyDescent="0.2">
      <c r="A55" s="24">
        <v>10</v>
      </c>
      <c r="B55" s="636"/>
      <c r="C55" s="646" t="s">
        <v>91</v>
      </c>
      <c r="D55" s="647"/>
      <c r="E55" s="156" t="s">
        <v>164</v>
      </c>
      <c r="F55" s="156" t="s">
        <v>164</v>
      </c>
      <c r="G55" s="156" t="s">
        <v>164</v>
      </c>
      <c r="H55" s="156" t="s">
        <v>164</v>
      </c>
      <c r="I55" s="156" t="s">
        <v>164</v>
      </c>
      <c r="J55" s="156" t="s">
        <v>164</v>
      </c>
      <c r="K55" s="156" t="s">
        <v>164</v>
      </c>
      <c r="L55" s="156" t="s">
        <v>164</v>
      </c>
      <c r="M55" s="156" t="s">
        <v>164</v>
      </c>
      <c r="N55" s="156" t="s">
        <v>164</v>
      </c>
      <c r="O55" s="156" t="s">
        <v>164</v>
      </c>
      <c r="P55" s="156" t="s">
        <v>164</v>
      </c>
      <c r="Q55" s="228"/>
    </row>
    <row r="56" spans="1:17" ht="27" customHeight="1" x14ac:dyDescent="0.2">
      <c r="A56" s="24">
        <v>11</v>
      </c>
      <c r="B56" s="636"/>
      <c r="C56" s="646" t="s">
        <v>92</v>
      </c>
      <c r="D56" s="647"/>
      <c r="E56" s="156" t="s">
        <v>164</v>
      </c>
      <c r="F56" s="156" t="s">
        <v>164</v>
      </c>
      <c r="G56" s="156" t="s">
        <v>164</v>
      </c>
      <c r="H56" s="156" t="s">
        <v>164</v>
      </c>
      <c r="I56" s="156" t="s">
        <v>164</v>
      </c>
      <c r="J56" s="156" t="s">
        <v>164</v>
      </c>
      <c r="K56" s="156" t="s">
        <v>164</v>
      </c>
      <c r="L56" s="156" t="s">
        <v>164</v>
      </c>
      <c r="M56" s="156" t="s">
        <v>164</v>
      </c>
      <c r="N56" s="156" t="s">
        <v>164</v>
      </c>
      <c r="O56" s="156" t="s">
        <v>164</v>
      </c>
      <c r="P56" s="156" t="s">
        <v>164</v>
      </c>
      <c r="Q56" s="228"/>
    </row>
    <row r="57" spans="1:17" ht="21.75" customHeight="1" x14ac:dyDescent="0.2">
      <c r="A57" s="24">
        <v>12</v>
      </c>
      <c r="B57" s="636"/>
      <c r="C57" s="646" t="s">
        <v>93</v>
      </c>
      <c r="D57" s="647"/>
      <c r="E57" s="156" t="s">
        <v>164</v>
      </c>
      <c r="F57" s="156" t="s">
        <v>164</v>
      </c>
      <c r="G57" s="156" t="s">
        <v>164</v>
      </c>
      <c r="H57" s="156" t="s">
        <v>164</v>
      </c>
      <c r="I57" s="156" t="s">
        <v>164</v>
      </c>
      <c r="J57" s="156" t="s">
        <v>164</v>
      </c>
      <c r="K57" s="156" t="s">
        <v>164</v>
      </c>
      <c r="L57" s="156" t="s">
        <v>164</v>
      </c>
      <c r="M57" s="156" t="s">
        <v>164</v>
      </c>
      <c r="N57" s="156" t="s">
        <v>164</v>
      </c>
      <c r="O57" s="156" t="s">
        <v>164</v>
      </c>
      <c r="P57" s="156" t="s">
        <v>164</v>
      </c>
      <c r="Q57" s="228"/>
    </row>
    <row r="58" spans="1:17" ht="34.5" customHeight="1" x14ac:dyDescent="0.2">
      <c r="A58" s="24">
        <v>13</v>
      </c>
      <c r="B58" s="636"/>
      <c r="C58" s="646" t="s">
        <v>94</v>
      </c>
      <c r="D58" s="647"/>
      <c r="E58" s="156" t="s">
        <v>164</v>
      </c>
      <c r="F58" s="156" t="s">
        <v>164</v>
      </c>
      <c r="G58" s="156" t="s">
        <v>164</v>
      </c>
      <c r="H58" s="156" t="s">
        <v>164</v>
      </c>
      <c r="I58" s="156" t="s">
        <v>164</v>
      </c>
      <c r="J58" s="156" t="s">
        <v>164</v>
      </c>
      <c r="K58" s="156" t="s">
        <v>164</v>
      </c>
      <c r="L58" s="156" t="s">
        <v>164</v>
      </c>
      <c r="M58" s="156" t="s">
        <v>164</v>
      </c>
      <c r="N58" s="156" t="s">
        <v>164</v>
      </c>
      <c r="O58" s="156" t="s">
        <v>164</v>
      </c>
      <c r="P58" s="156" t="s">
        <v>164</v>
      </c>
      <c r="Q58" s="228"/>
    </row>
    <row r="59" spans="1:17" ht="35.25" customHeight="1" x14ac:dyDescent="0.2">
      <c r="A59" s="24">
        <v>14</v>
      </c>
      <c r="B59" s="636"/>
      <c r="C59" s="648" t="s">
        <v>95</v>
      </c>
      <c r="D59" s="649"/>
      <c r="E59" s="156" t="s">
        <v>164</v>
      </c>
      <c r="F59" s="156" t="s">
        <v>164</v>
      </c>
      <c r="G59" s="156" t="s">
        <v>164</v>
      </c>
      <c r="H59" s="156" t="s">
        <v>164</v>
      </c>
      <c r="I59" s="156" t="s">
        <v>164</v>
      </c>
      <c r="J59" s="156" t="s">
        <v>164</v>
      </c>
      <c r="K59" s="156" t="s">
        <v>164</v>
      </c>
      <c r="L59" s="156" t="s">
        <v>164</v>
      </c>
      <c r="M59" s="156" t="s">
        <v>164</v>
      </c>
      <c r="N59" s="156" t="s">
        <v>164</v>
      </c>
      <c r="O59" s="156" t="s">
        <v>164</v>
      </c>
      <c r="P59" s="156" t="s">
        <v>164</v>
      </c>
      <c r="Q59" s="228"/>
    </row>
    <row r="60" spans="1:17" ht="17.25" customHeight="1" x14ac:dyDescent="0.2">
      <c r="A60" s="24">
        <v>15</v>
      </c>
      <c r="B60" s="636" t="s">
        <v>96</v>
      </c>
      <c r="C60" s="636"/>
      <c r="D60" s="637"/>
      <c r="E60" s="156">
        <f>SUM(E46:E59)</f>
        <v>0</v>
      </c>
      <c r="F60" s="156">
        <f t="shared" ref="F60:P60" si="0">SUM(F46:F59)</f>
        <v>0</v>
      </c>
      <c r="G60" s="156">
        <f t="shared" si="0"/>
        <v>0</v>
      </c>
      <c r="H60" s="156">
        <f t="shared" si="0"/>
        <v>0</v>
      </c>
      <c r="I60" s="156">
        <f t="shared" si="0"/>
        <v>0</v>
      </c>
      <c r="J60" s="156">
        <f t="shared" si="0"/>
        <v>0</v>
      </c>
      <c r="K60" s="156">
        <f t="shared" si="0"/>
        <v>0</v>
      </c>
      <c r="L60" s="156">
        <f t="shared" si="0"/>
        <v>0</v>
      </c>
      <c r="M60" s="156">
        <f t="shared" si="0"/>
        <v>0</v>
      </c>
      <c r="N60" s="156">
        <f t="shared" si="0"/>
        <v>0</v>
      </c>
      <c r="O60" s="156">
        <f t="shared" si="0"/>
        <v>0</v>
      </c>
      <c r="P60" s="156">
        <f t="shared" si="0"/>
        <v>0</v>
      </c>
      <c r="Q60" s="228"/>
    </row>
    <row r="61" spans="1:17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70" t="s">
        <v>175</v>
      </c>
    </row>
    <row r="62" spans="1:17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2" t="s">
        <v>15</v>
      </c>
    </row>
    <row r="63" spans="1:17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70" t="s">
        <v>69</v>
      </c>
    </row>
    <row r="64" spans="1:17" ht="18.75" x14ac:dyDescent="0.3">
      <c r="A64" s="616" t="s">
        <v>378</v>
      </c>
      <c r="B64" s="616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</row>
    <row r="65" spans="1:17" ht="19.5" x14ac:dyDescent="0.35">
      <c r="A65" s="616" t="s">
        <v>379</v>
      </c>
      <c r="B65" s="616"/>
      <c r="C65" s="616"/>
      <c r="D65" s="616"/>
      <c r="E65" s="616"/>
      <c r="F65" s="616"/>
      <c r="G65" s="616"/>
      <c r="H65" s="616"/>
      <c r="I65" s="616"/>
      <c r="J65" s="616"/>
      <c r="K65" s="616"/>
      <c r="L65" s="616"/>
      <c r="M65" s="616"/>
      <c r="N65" s="616"/>
      <c r="O65" s="616"/>
      <c r="P65" s="616"/>
    </row>
    <row r="66" spans="1:17" ht="12" customHeight="1" x14ac:dyDescent="0.25">
      <c r="A66" s="169"/>
      <c r="B66" s="50"/>
      <c r="C66" s="50"/>
      <c r="D66" s="50"/>
      <c r="E66" s="50"/>
      <c r="F66" s="50"/>
      <c r="G66" s="50"/>
      <c r="H66" s="171"/>
      <c r="I66" s="171"/>
      <c r="J66" s="172" t="s">
        <v>13</v>
      </c>
      <c r="K66" s="171"/>
      <c r="L66" s="171"/>
      <c r="M66" s="171"/>
      <c r="N66" s="171"/>
      <c r="O66" s="50"/>
      <c r="P66" s="50"/>
    </row>
    <row r="67" spans="1:17" ht="8.25" customHeight="1" x14ac:dyDescent="0.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</row>
    <row r="68" spans="1:17" ht="15.75" x14ac:dyDescent="0.25">
      <c r="A68" s="619" t="s">
        <v>97</v>
      </c>
      <c r="B68" s="620"/>
      <c r="C68" s="620"/>
      <c r="D68" s="620"/>
      <c r="E68" s="620"/>
      <c r="F68" s="620"/>
      <c r="G68" s="620"/>
      <c r="H68" s="620"/>
      <c r="I68" s="620"/>
      <c r="J68" s="620"/>
      <c r="K68" s="620"/>
      <c r="L68" s="620"/>
      <c r="M68" s="620"/>
      <c r="N68" s="620"/>
      <c r="O68" s="620"/>
      <c r="P68" s="620"/>
    </row>
    <row r="69" spans="1:17" ht="9.75" customHeight="1" x14ac:dyDescent="0.2">
      <c r="A69" s="621" t="s">
        <v>71</v>
      </c>
      <c r="B69" s="622"/>
      <c r="C69" s="622"/>
      <c r="D69" s="622"/>
      <c r="E69" s="622"/>
      <c r="F69" s="622"/>
      <c r="G69" s="622"/>
      <c r="H69" s="622"/>
      <c r="I69" s="622"/>
      <c r="J69" s="622"/>
      <c r="K69" s="622"/>
      <c r="L69" s="622"/>
      <c r="M69" s="622"/>
      <c r="N69" s="622"/>
      <c r="O69" s="622"/>
      <c r="P69" s="622"/>
    </row>
    <row r="70" spans="1:17" ht="14.25" customHeight="1" x14ac:dyDescent="0.25">
      <c r="A70" s="623" t="s">
        <v>501</v>
      </c>
      <c r="B70" s="623"/>
      <c r="C70" s="623"/>
      <c r="D70" s="623"/>
      <c r="E70" s="623"/>
      <c r="F70" s="623"/>
      <c r="G70" s="623"/>
      <c r="H70" s="623"/>
      <c r="I70" s="623"/>
      <c r="J70" s="623"/>
      <c r="K70" s="623"/>
      <c r="L70" s="623"/>
      <c r="M70" s="623"/>
      <c r="N70" s="623"/>
      <c r="O70" s="623"/>
      <c r="P70" s="623"/>
    </row>
    <row r="71" spans="1:17" ht="34.5" customHeight="1" thickBot="1" x14ac:dyDescent="0.25">
      <c r="A71" s="625" t="s">
        <v>72</v>
      </c>
      <c r="B71" s="626" t="s">
        <v>73</v>
      </c>
      <c r="C71" s="626"/>
      <c r="D71" s="626"/>
      <c r="E71" s="651" t="s">
        <v>100</v>
      </c>
      <c r="F71" s="651"/>
      <c r="G71" s="652" t="s">
        <v>74</v>
      </c>
      <c r="H71" s="652"/>
      <c r="I71" s="652"/>
      <c r="J71" s="652"/>
      <c r="K71" s="652"/>
      <c r="L71" s="652"/>
      <c r="M71" s="651" t="s">
        <v>99</v>
      </c>
      <c r="N71" s="651"/>
      <c r="O71" s="651" t="s">
        <v>75</v>
      </c>
      <c r="P71" s="653"/>
      <c r="Q71" s="228"/>
    </row>
    <row r="72" spans="1:17" ht="13.5" thickBot="1" x14ac:dyDescent="0.25">
      <c r="A72" s="625"/>
      <c r="B72" s="626"/>
      <c r="C72" s="626"/>
      <c r="D72" s="626"/>
      <c r="E72" s="654" t="s">
        <v>76</v>
      </c>
      <c r="F72" s="654" t="s">
        <v>77</v>
      </c>
      <c r="G72" s="654" t="s">
        <v>76</v>
      </c>
      <c r="H72" s="654" t="s">
        <v>77</v>
      </c>
      <c r="I72" s="655" t="s">
        <v>78</v>
      </c>
      <c r="J72" s="655"/>
      <c r="K72" s="655"/>
      <c r="L72" s="655"/>
      <c r="M72" s="654" t="s">
        <v>76</v>
      </c>
      <c r="N72" s="656" t="s">
        <v>77</v>
      </c>
      <c r="O72" s="654" t="s">
        <v>76</v>
      </c>
      <c r="P72" s="657" t="s">
        <v>77</v>
      </c>
      <c r="Q72" s="228"/>
    </row>
    <row r="73" spans="1:17" ht="13.5" thickBot="1" x14ac:dyDescent="0.25">
      <c r="A73" s="625"/>
      <c r="B73" s="626"/>
      <c r="C73" s="626"/>
      <c r="D73" s="626"/>
      <c r="E73" s="654"/>
      <c r="F73" s="654"/>
      <c r="G73" s="654"/>
      <c r="H73" s="654"/>
      <c r="I73" s="659" t="s">
        <v>79</v>
      </c>
      <c r="J73" s="660" t="s">
        <v>80</v>
      </c>
      <c r="K73" s="660"/>
      <c r="L73" s="660"/>
      <c r="M73" s="654"/>
      <c r="N73" s="656"/>
      <c r="O73" s="654"/>
      <c r="P73" s="658"/>
      <c r="Q73" s="228"/>
    </row>
    <row r="74" spans="1:17" ht="53.25" customHeight="1" thickBot="1" x14ac:dyDescent="0.25">
      <c r="A74" s="625"/>
      <c r="B74" s="626"/>
      <c r="C74" s="626"/>
      <c r="D74" s="626"/>
      <c r="E74" s="654"/>
      <c r="F74" s="654"/>
      <c r="G74" s="654"/>
      <c r="H74" s="654"/>
      <c r="I74" s="659"/>
      <c r="J74" s="20" t="s">
        <v>449</v>
      </c>
      <c r="K74" s="20" t="s">
        <v>81</v>
      </c>
      <c r="L74" s="21" t="s">
        <v>82</v>
      </c>
      <c r="M74" s="654"/>
      <c r="N74" s="656"/>
      <c r="O74" s="654"/>
      <c r="P74" s="657"/>
      <c r="Q74" s="228"/>
    </row>
    <row r="75" spans="1:17" x14ac:dyDescent="0.2">
      <c r="A75" s="650"/>
      <c r="B75" s="626">
        <v>1</v>
      </c>
      <c r="C75" s="626"/>
      <c r="D75" s="626"/>
      <c r="E75" s="155">
        <v>2</v>
      </c>
      <c r="F75" s="155">
        <v>3</v>
      </c>
      <c r="G75" s="155">
        <v>4</v>
      </c>
      <c r="H75" s="155">
        <v>5</v>
      </c>
      <c r="I75" s="155">
        <v>6</v>
      </c>
      <c r="J75" s="155">
        <v>7</v>
      </c>
      <c r="K75" s="155">
        <v>8</v>
      </c>
      <c r="L75" s="155">
        <v>9</v>
      </c>
      <c r="M75" s="155">
        <v>10</v>
      </c>
      <c r="N75" s="155">
        <v>11</v>
      </c>
      <c r="O75" s="155">
        <v>12</v>
      </c>
      <c r="P75" s="227">
        <v>13</v>
      </c>
      <c r="Q75" s="228"/>
    </row>
    <row r="76" spans="1:17" ht="15.75" customHeight="1" thickBot="1" x14ac:dyDescent="0.25">
      <c r="A76" s="173">
        <v>1</v>
      </c>
      <c r="B76" s="638" t="s">
        <v>83</v>
      </c>
      <c r="C76" s="640" t="s">
        <v>84</v>
      </c>
      <c r="D76" s="174" t="s">
        <v>85</v>
      </c>
      <c r="E76" s="156" t="s">
        <v>164</v>
      </c>
      <c r="F76" s="156" t="s">
        <v>164</v>
      </c>
      <c r="G76" s="156" t="s">
        <v>164</v>
      </c>
      <c r="H76" s="156" t="s">
        <v>164</v>
      </c>
      <c r="I76" s="156" t="s">
        <v>164</v>
      </c>
      <c r="J76" s="156" t="s">
        <v>164</v>
      </c>
      <c r="K76" s="156" t="s">
        <v>164</v>
      </c>
      <c r="L76" s="156" t="s">
        <v>164</v>
      </c>
      <c r="M76" s="156" t="s">
        <v>164</v>
      </c>
      <c r="N76" s="156" t="s">
        <v>164</v>
      </c>
      <c r="O76" s="156" t="s">
        <v>164</v>
      </c>
      <c r="P76" s="156" t="s">
        <v>164</v>
      </c>
      <c r="Q76" s="228"/>
    </row>
    <row r="77" spans="1:17" ht="15.75" customHeight="1" thickBot="1" x14ac:dyDescent="0.25">
      <c r="A77" s="23">
        <v>2</v>
      </c>
      <c r="B77" s="639"/>
      <c r="C77" s="641"/>
      <c r="D77" s="175" t="s">
        <v>86</v>
      </c>
      <c r="E77" s="156" t="s">
        <v>164</v>
      </c>
      <c r="F77" s="156" t="s">
        <v>164</v>
      </c>
      <c r="G77" s="156" t="s">
        <v>164</v>
      </c>
      <c r="H77" s="156" t="s">
        <v>164</v>
      </c>
      <c r="I77" s="156" t="s">
        <v>164</v>
      </c>
      <c r="J77" s="156" t="s">
        <v>164</v>
      </c>
      <c r="K77" s="156" t="s">
        <v>164</v>
      </c>
      <c r="L77" s="156" t="s">
        <v>164</v>
      </c>
      <c r="M77" s="156" t="s">
        <v>164</v>
      </c>
      <c r="N77" s="156" t="s">
        <v>164</v>
      </c>
      <c r="O77" s="156" t="s">
        <v>164</v>
      </c>
      <c r="P77" s="156" t="s">
        <v>164</v>
      </c>
      <c r="Q77" s="228"/>
    </row>
    <row r="78" spans="1:17" ht="15.75" customHeight="1" thickBot="1" x14ac:dyDescent="0.25">
      <c r="A78" s="23">
        <v>3</v>
      </c>
      <c r="B78" s="639"/>
      <c r="C78" s="642" t="s">
        <v>87</v>
      </c>
      <c r="D78" s="176" t="s">
        <v>85</v>
      </c>
      <c r="E78" s="156" t="s">
        <v>164</v>
      </c>
      <c r="F78" s="156" t="s">
        <v>164</v>
      </c>
      <c r="G78" s="156" t="s">
        <v>164</v>
      </c>
      <c r="H78" s="156" t="s">
        <v>164</v>
      </c>
      <c r="I78" s="156" t="s">
        <v>164</v>
      </c>
      <c r="J78" s="156" t="s">
        <v>164</v>
      </c>
      <c r="K78" s="156" t="s">
        <v>164</v>
      </c>
      <c r="L78" s="156" t="s">
        <v>164</v>
      </c>
      <c r="M78" s="156" t="s">
        <v>164</v>
      </c>
      <c r="N78" s="156" t="s">
        <v>164</v>
      </c>
      <c r="O78" s="156" t="s">
        <v>164</v>
      </c>
      <c r="P78" s="156" t="s">
        <v>164</v>
      </c>
      <c r="Q78" s="228"/>
    </row>
    <row r="79" spans="1:17" ht="15.75" customHeight="1" x14ac:dyDescent="0.2">
      <c r="A79" s="23">
        <v>4</v>
      </c>
      <c r="B79" s="639"/>
      <c r="C79" s="642"/>
      <c r="D79" s="176" t="s">
        <v>86</v>
      </c>
      <c r="E79" s="156" t="s">
        <v>164</v>
      </c>
      <c r="F79" s="156" t="s">
        <v>164</v>
      </c>
      <c r="G79" s="156" t="s">
        <v>164</v>
      </c>
      <c r="H79" s="156" t="s">
        <v>164</v>
      </c>
      <c r="I79" s="156" t="s">
        <v>164</v>
      </c>
      <c r="J79" s="156" t="s">
        <v>164</v>
      </c>
      <c r="K79" s="156" t="s">
        <v>164</v>
      </c>
      <c r="L79" s="156" t="s">
        <v>164</v>
      </c>
      <c r="M79" s="156" t="s">
        <v>164</v>
      </c>
      <c r="N79" s="156" t="s">
        <v>164</v>
      </c>
      <c r="O79" s="156" t="s">
        <v>164</v>
      </c>
      <c r="P79" s="156" t="s">
        <v>164</v>
      </c>
      <c r="Q79" s="228"/>
    </row>
    <row r="80" spans="1:17" ht="15.75" customHeight="1" x14ac:dyDescent="0.2">
      <c r="A80" s="23">
        <v>5</v>
      </c>
      <c r="B80" s="643" t="s">
        <v>88</v>
      </c>
      <c r="C80" s="248" t="s">
        <v>84</v>
      </c>
      <c r="D80" s="154" t="s">
        <v>86</v>
      </c>
      <c r="E80" s="156" t="s">
        <v>164</v>
      </c>
      <c r="F80" s="156" t="s">
        <v>164</v>
      </c>
      <c r="G80" s="156" t="s">
        <v>164</v>
      </c>
      <c r="H80" s="156" t="s">
        <v>164</v>
      </c>
      <c r="I80" s="156" t="s">
        <v>164</v>
      </c>
      <c r="J80" s="156" t="s">
        <v>164</v>
      </c>
      <c r="K80" s="156" t="s">
        <v>164</v>
      </c>
      <c r="L80" s="156" t="s">
        <v>164</v>
      </c>
      <c r="M80" s="156" t="s">
        <v>164</v>
      </c>
      <c r="N80" s="156" t="s">
        <v>164</v>
      </c>
      <c r="O80" s="156" t="s">
        <v>164</v>
      </c>
      <c r="P80" s="156" t="s">
        <v>164</v>
      </c>
      <c r="Q80" s="228"/>
    </row>
    <row r="81" spans="1:17" ht="15.75" customHeight="1" x14ac:dyDescent="0.2">
      <c r="A81" s="23">
        <v>6</v>
      </c>
      <c r="B81" s="643"/>
      <c r="C81" s="248" t="s">
        <v>87</v>
      </c>
      <c r="D81" s="154" t="s">
        <v>86</v>
      </c>
      <c r="E81" s="156" t="s">
        <v>164</v>
      </c>
      <c r="F81" s="156" t="s">
        <v>164</v>
      </c>
      <c r="G81" s="156" t="s">
        <v>164</v>
      </c>
      <c r="H81" s="156" t="s">
        <v>164</v>
      </c>
      <c r="I81" s="156" t="s">
        <v>164</v>
      </c>
      <c r="J81" s="156" t="s">
        <v>164</v>
      </c>
      <c r="K81" s="156" t="s">
        <v>164</v>
      </c>
      <c r="L81" s="156" t="s">
        <v>164</v>
      </c>
      <c r="M81" s="156" t="s">
        <v>164</v>
      </c>
      <c r="N81" s="156" t="s">
        <v>164</v>
      </c>
      <c r="O81" s="156">
        <v>1</v>
      </c>
      <c r="P81" s="156">
        <v>50</v>
      </c>
      <c r="Q81" s="228"/>
    </row>
    <row r="82" spans="1:17" ht="15.75" customHeight="1" x14ac:dyDescent="0.2">
      <c r="A82" s="24">
        <v>7</v>
      </c>
      <c r="B82" s="636" t="s">
        <v>89</v>
      </c>
      <c r="C82" s="28" t="s">
        <v>84</v>
      </c>
      <c r="D82" s="154" t="s">
        <v>86</v>
      </c>
      <c r="E82" s="156" t="s">
        <v>164</v>
      </c>
      <c r="F82" s="156" t="s">
        <v>164</v>
      </c>
      <c r="G82" s="156" t="s">
        <v>164</v>
      </c>
      <c r="H82" s="156" t="s">
        <v>164</v>
      </c>
      <c r="I82" s="156" t="s">
        <v>164</v>
      </c>
      <c r="J82" s="156" t="s">
        <v>164</v>
      </c>
      <c r="K82" s="156" t="s">
        <v>164</v>
      </c>
      <c r="L82" s="156" t="s">
        <v>164</v>
      </c>
      <c r="M82" s="156" t="s">
        <v>164</v>
      </c>
      <c r="N82" s="156" t="s">
        <v>164</v>
      </c>
      <c r="O82" s="156" t="s">
        <v>164</v>
      </c>
      <c r="P82" s="156" t="s">
        <v>164</v>
      </c>
      <c r="Q82" s="228"/>
    </row>
    <row r="83" spans="1:17" ht="15.75" customHeight="1" x14ac:dyDescent="0.2">
      <c r="A83" s="24">
        <v>8</v>
      </c>
      <c r="B83" s="636"/>
      <c r="C83" s="28" t="s">
        <v>87</v>
      </c>
      <c r="D83" s="154" t="s">
        <v>86</v>
      </c>
      <c r="E83" s="156" t="s">
        <v>164</v>
      </c>
      <c r="F83" s="156" t="s">
        <v>164</v>
      </c>
      <c r="G83" s="156" t="s">
        <v>164</v>
      </c>
      <c r="H83" s="156" t="s">
        <v>164</v>
      </c>
      <c r="I83" s="156" t="s">
        <v>164</v>
      </c>
      <c r="J83" s="156" t="s">
        <v>164</v>
      </c>
      <c r="K83" s="156" t="s">
        <v>164</v>
      </c>
      <c r="L83" s="156" t="s">
        <v>164</v>
      </c>
      <c r="M83" s="156" t="s">
        <v>164</v>
      </c>
      <c r="N83" s="156" t="s">
        <v>164</v>
      </c>
      <c r="O83" s="156" t="s">
        <v>164</v>
      </c>
      <c r="P83" s="156" t="s">
        <v>164</v>
      </c>
      <c r="Q83" s="228"/>
    </row>
    <row r="84" spans="1:17" ht="24" customHeight="1" x14ac:dyDescent="0.2">
      <c r="A84" s="25">
        <v>9</v>
      </c>
      <c r="B84" s="636" t="s">
        <v>174</v>
      </c>
      <c r="C84" s="644" t="s">
        <v>90</v>
      </c>
      <c r="D84" s="645"/>
      <c r="E84" s="156" t="s">
        <v>164</v>
      </c>
      <c r="F84" s="156" t="s">
        <v>164</v>
      </c>
      <c r="G84" s="156" t="s">
        <v>164</v>
      </c>
      <c r="H84" s="156" t="s">
        <v>164</v>
      </c>
      <c r="I84" s="156" t="s">
        <v>164</v>
      </c>
      <c r="J84" s="156" t="s">
        <v>164</v>
      </c>
      <c r="K84" s="156" t="s">
        <v>164</v>
      </c>
      <c r="L84" s="156" t="s">
        <v>164</v>
      </c>
      <c r="M84" s="156" t="s">
        <v>164</v>
      </c>
      <c r="N84" s="156" t="s">
        <v>164</v>
      </c>
      <c r="O84" s="156" t="s">
        <v>164</v>
      </c>
      <c r="P84" s="156" t="s">
        <v>164</v>
      </c>
      <c r="Q84" s="228"/>
    </row>
    <row r="85" spans="1:17" ht="20.25" customHeight="1" x14ac:dyDescent="0.2">
      <c r="A85" s="24">
        <v>10</v>
      </c>
      <c r="B85" s="636"/>
      <c r="C85" s="646" t="s">
        <v>91</v>
      </c>
      <c r="D85" s="647"/>
      <c r="E85" s="156" t="s">
        <v>164</v>
      </c>
      <c r="F85" s="156" t="s">
        <v>164</v>
      </c>
      <c r="G85" s="156" t="s">
        <v>164</v>
      </c>
      <c r="H85" s="156" t="s">
        <v>164</v>
      </c>
      <c r="I85" s="156" t="s">
        <v>164</v>
      </c>
      <c r="J85" s="156" t="s">
        <v>164</v>
      </c>
      <c r="K85" s="156" t="s">
        <v>164</v>
      </c>
      <c r="L85" s="156" t="s">
        <v>164</v>
      </c>
      <c r="M85" s="156" t="s">
        <v>164</v>
      </c>
      <c r="N85" s="156" t="s">
        <v>164</v>
      </c>
      <c r="O85" s="156" t="s">
        <v>164</v>
      </c>
      <c r="P85" s="156" t="s">
        <v>164</v>
      </c>
      <c r="Q85" s="228"/>
    </row>
    <row r="86" spans="1:17" ht="27" customHeight="1" x14ac:dyDescent="0.2">
      <c r="A86" s="24">
        <v>11</v>
      </c>
      <c r="B86" s="636"/>
      <c r="C86" s="646" t="s">
        <v>92</v>
      </c>
      <c r="D86" s="647"/>
      <c r="E86" s="156" t="s">
        <v>164</v>
      </c>
      <c r="F86" s="156" t="s">
        <v>164</v>
      </c>
      <c r="G86" s="156" t="s">
        <v>164</v>
      </c>
      <c r="H86" s="156" t="s">
        <v>164</v>
      </c>
      <c r="I86" s="156" t="s">
        <v>164</v>
      </c>
      <c r="J86" s="156" t="s">
        <v>164</v>
      </c>
      <c r="K86" s="156" t="s">
        <v>164</v>
      </c>
      <c r="L86" s="156" t="s">
        <v>164</v>
      </c>
      <c r="M86" s="156" t="s">
        <v>164</v>
      </c>
      <c r="N86" s="156" t="s">
        <v>164</v>
      </c>
      <c r="O86" s="156" t="s">
        <v>164</v>
      </c>
      <c r="P86" s="156" t="s">
        <v>164</v>
      </c>
      <c r="Q86" s="228"/>
    </row>
    <row r="87" spans="1:17" ht="21.75" customHeight="1" x14ac:dyDescent="0.2">
      <c r="A87" s="24">
        <v>12</v>
      </c>
      <c r="B87" s="636"/>
      <c r="C87" s="646" t="s">
        <v>93</v>
      </c>
      <c r="D87" s="647"/>
      <c r="E87" s="156" t="s">
        <v>164</v>
      </c>
      <c r="F87" s="156" t="s">
        <v>164</v>
      </c>
      <c r="G87" s="156" t="s">
        <v>164</v>
      </c>
      <c r="H87" s="156" t="s">
        <v>164</v>
      </c>
      <c r="I87" s="156" t="s">
        <v>164</v>
      </c>
      <c r="J87" s="156" t="s">
        <v>164</v>
      </c>
      <c r="K87" s="156" t="s">
        <v>164</v>
      </c>
      <c r="L87" s="156" t="s">
        <v>164</v>
      </c>
      <c r="M87" s="156" t="s">
        <v>164</v>
      </c>
      <c r="N87" s="156" t="s">
        <v>164</v>
      </c>
      <c r="O87" s="156" t="s">
        <v>164</v>
      </c>
      <c r="P87" s="156" t="s">
        <v>164</v>
      </c>
      <c r="Q87" s="228"/>
    </row>
    <row r="88" spans="1:17" ht="34.5" customHeight="1" x14ac:dyDescent="0.2">
      <c r="A88" s="24">
        <v>13</v>
      </c>
      <c r="B88" s="636"/>
      <c r="C88" s="646" t="s">
        <v>94</v>
      </c>
      <c r="D88" s="647"/>
      <c r="E88" s="156" t="s">
        <v>164</v>
      </c>
      <c r="F88" s="156" t="s">
        <v>164</v>
      </c>
      <c r="G88" s="156" t="s">
        <v>164</v>
      </c>
      <c r="H88" s="156" t="s">
        <v>164</v>
      </c>
      <c r="I88" s="156" t="s">
        <v>164</v>
      </c>
      <c r="J88" s="156" t="s">
        <v>164</v>
      </c>
      <c r="K88" s="156" t="s">
        <v>164</v>
      </c>
      <c r="L88" s="156" t="s">
        <v>164</v>
      </c>
      <c r="M88" s="156" t="s">
        <v>164</v>
      </c>
      <c r="N88" s="156" t="s">
        <v>164</v>
      </c>
      <c r="O88" s="156" t="s">
        <v>164</v>
      </c>
      <c r="P88" s="156" t="s">
        <v>164</v>
      </c>
      <c r="Q88" s="228"/>
    </row>
    <row r="89" spans="1:17" ht="35.25" customHeight="1" x14ac:dyDescent="0.2">
      <c r="A89" s="24">
        <v>14</v>
      </c>
      <c r="B89" s="636"/>
      <c r="C89" s="648" t="s">
        <v>95</v>
      </c>
      <c r="D89" s="649"/>
      <c r="E89" s="156" t="s">
        <v>164</v>
      </c>
      <c r="F89" s="156" t="s">
        <v>164</v>
      </c>
      <c r="G89" s="156" t="s">
        <v>164</v>
      </c>
      <c r="H89" s="156" t="s">
        <v>164</v>
      </c>
      <c r="I89" s="156" t="s">
        <v>164</v>
      </c>
      <c r="J89" s="156" t="s">
        <v>164</v>
      </c>
      <c r="K89" s="156" t="s">
        <v>164</v>
      </c>
      <c r="L89" s="156" t="s">
        <v>164</v>
      </c>
      <c r="M89" s="156" t="s">
        <v>164</v>
      </c>
      <c r="N89" s="156" t="s">
        <v>164</v>
      </c>
      <c r="O89" s="156" t="s">
        <v>164</v>
      </c>
      <c r="P89" s="156" t="s">
        <v>164</v>
      </c>
      <c r="Q89" s="228"/>
    </row>
    <row r="90" spans="1:17" ht="17.25" customHeight="1" x14ac:dyDescent="0.2">
      <c r="A90" s="24">
        <v>15</v>
      </c>
      <c r="B90" s="636" t="s">
        <v>96</v>
      </c>
      <c r="C90" s="636"/>
      <c r="D90" s="637"/>
      <c r="E90" s="156">
        <f t="shared" ref="E90:P90" si="1">SUM(E76:E89)</f>
        <v>0</v>
      </c>
      <c r="F90" s="156">
        <f t="shared" si="1"/>
        <v>0</v>
      </c>
      <c r="G90" s="156">
        <f t="shared" si="1"/>
        <v>0</v>
      </c>
      <c r="H90" s="156">
        <f t="shared" si="1"/>
        <v>0</v>
      </c>
      <c r="I90" s="156">
        <f t="shared" si="1"/>
        <v>0</v>
      </c>
      <c r="J90" s="156">
        <f t="shared" si="1"/>
        <v>0</v>
      </c>
      <c r="K90" s="156">
        <f t="shared" si="1"/>
        <v>0</v>
      </c>
      <c r="L90" s="156">
        <f t="shared" si="1"/>
        <v>0</v>
      </c>
      <c r="M90" s="156">
        <f t="shared" si="1"/>
        <v>0</v>
      </c>
      <c r="N90" s="156">
        <f t="shared" si="1"/>
        <v>0</v>
      </c>
      <c r="O90" s="156">
        <f t="shared" si="1"/>
        <v>1</v>
      </c>
      <c r="P90" s="156">
        <f t="shared" si="1"/>
        <v>50</v>
      </c>
      <c r="Q90" s="228"/>
    </row>
    <row r="91" spans="1:17" ht="17.25" customHeight="1" x14ac:dyDescent="0.2">
      <c r="A91" s="284"/>
      <c r="B91" s="285"/>
      <c r="C91" s="285"/>
      <c r="D91" s="285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7"/>
    </row>
    <row r="92" spans="1:17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70" t="s">
        <v>175</v>
      </c>
    </row>
    <row r="93" spans="1:17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2" t="s">
        <v>15</v>
      </c>
    </row>
    <row r="94" spans="1:17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70" t="s">
        <v>69</v>
      </c>
    </row>
    <row r="95" spans="1:17" ht="18.75" x14ac:dyDescent="0.3">
      <c r="A95" s="616" t="s">
        <v>378</v>
      </c>
      <c r="B95" s="616"/>
      <c r="C95" s="616"/>
      <c r="D95" s="616"/>
      <c r="E95" s="616"/>
      <c r="F95" s="616"/>
      <c r="G95" s="616"/>
      <c r="H95" s="616"/>
      <c r="I95" s="616"/>
      <c r="J95" s="616"/>
      <c r="K95" s="616"/>
      <c r="L95" s="616"/>
      <c r="M95" s="616"/>
      <c r="N95" s="616"/>
      <c r="O95" s="616"/>
      <c r="P95" s="616"/>
    </row>
    <row r="96" spans="1:17" ht="19.5" x14ac:dyDescent="0.35">
      <c r="A96" s="616" t="s">
        <v>379</v>
      </c>
      <c r="B96" s="616"/>
      <c r="C96" s="616"/>
      <c r="D96" s="616"/>
      <c r="E96" s="616"/>
      <c r="F96" s="616"/>
      <c r="G96" s="616"/>
      <c r="H96" s="616"/>
      <c r="I96" s="616"/>
      <c r="J96" s="616"/>
      <c r="K96" s="616"/>
      <c r="L96" s="616"/>
      <c r="M96" s="616"/>
      <c r="N96" s="616"/>
      <c r="O96" s="616"/>
      <c r="P96" s="616"/>
    </row>
    <row r="97" spans="1:17" ht="12" customHeight="1" x14ac:dyDescent="0.25">
      <c r="A97" s="169"/>
      <c r="B97" s="50"/>
      <c r="C97" s="50"/>
      <c r="D97" s="50"/>
      <c r="E97" s="50"/>
      <c r="F97" s="50"/>
      <c r="G97" s="50"/>
      <c r="H97" s="171"/>
      <c r="I97" s="171"/>
      <c r="J97" s="172" t="s">
        <v>13</v>
      </c>
      <c r="K97" s="171"/>
      <c r="L97" s="171"/>
      <c r="M97" s="171"/>
      <c r="N97" s="171"/>
      <c r="O97" s="50"/>
      <c r="P97" s="50"/>
    </row>
    <row r="98" spans="1:17" ht="8.25" customHeight="1" x14ac:dyDescent="0.2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</row>
    <row r="99" spans="1:17" ht="15.75" x14ac:dyDescent="0.25">
      <c r="A99" s="619" t="s">
        <v>97</v>
      </c>
      <c r="B99" s="620"/>
      <c r="C99" s="620"/>
      <c r="D99" s="620"/>
      <c r="E99" s="620"/>
      <c r="F99" s="620"/>
      <c r="G99" s="620"/>
      <c r="H99" s="620"/>
      <c r="I99" s="620"/>
      <c r="J99" s="620"/>
      <c r="K99" s="620"/>
      <c r="L99" s="620"/>
      <c r="M99" s="620"/>
      <c r="N99" s="620"/>
      <c r="O99" s="620"/>
      <c r="P99" s="620"/>
    </row>
    <row r="100" spans="1:17" ht="9.75" customHeight="1" x14ac:dyDescent="0.2">
      <c r="A100" s="621" t="s">
        <v>71</v>
      </c>
      <c r="B100" s="622"/>
      <c r="C100" s="622"/>
      <c r="D100" s="622"/>
      <c r="E100" s="622"/>
      <c r="F100" s="622"/>
      <c r="G100" s="622"/>
      <c r="H100" s="622"/>
      <c r="I100" s="622"/>
      <c r="J100" s="622"/>
      <c r="K100" s="622"/>
      <c r="L100" s="622"/>
      <c r="M100" s="622"/>
      <c r="N100" s="622"/>
      <c r="O100" s="622"/>
      <c r="P100" s="622"/>
    </row>
    <row r="101" spans="1:17" ht="14.25" customHeight="1" x14ac:dyDescent="0.25">
      <c r="A101" s="623" t="s">
        <v>581</v>
      </c>
      <c r="B101" s="623"/>
      <c r="C101" s="623"/>
      <c r="D101" s="623"/>
      <c r="E101" s="623"/>
      <c r="F101" s="623"/>
      <c r="G101" s="623"/>
      <c r="H101" s="623"/>
      <c r="I101" s="623"/>
      <c r="J101" s="623"/>
      <c r="K101" s="623"/>
      <c r="L101" s="623"/>
      <c r="M101" s="623"/>
      <c r="N101" s="623"/>
      <c r="O101" s="623"/>
      <c r="P101" s="623"/>
    </row>
    <row r="102" spans="1:17" ht="34.5" customHeight="1" thickBot="1" x14ac:dyDescent="0.25">
      <c r="A102" s="625" t="s">
        <v>72</v>
      </c>
      <c r="B102" s="626" t="s">
        <v>73</v>
      </c>
      <c r="C102" s="626"/>
      <c r="D102" s="626"/>
      <c r="E102" s="651" t="s">
        <v>100</v>
      </c>
      <c r="F102" s="651"/>
      <c r="G102" s="652" t="s">
        <v>74</v>
      </c>
      <c r="H102" s="652"/>
      <c r="I102" s="652"/>
      <c r="J102" s="652"/>
      <c r="K102" s="652"/>
      <c r="L102" s="652"/>
      <c r="M102" s="651" t="s">
        <v>99</v>
      </c>
      <c r="N102" s="651"/>
      <c r="O102" s="651" t="s">
        <v>75</v>
      </c>
      <c r="P102" s="653"/>
      <c r="Q102" s="228"/>
    </row>
    <row r="103" spans="1:17" ht="13.5" thickBot="1" x14ac:dyDescent="0.25">
      <c r="A103" s="625"/>
      <c r="B103" s="626"/>
      <c r="C103" s="626"/>
      <c r="D103" s="626"/>
      <c r="E103" s="654" t="s">
        <v>76</v>
      </c>
      <c r="F103" s="654" t="s">
        <v>77</v>
      </c>
      <c r="G103" s="654" t="s">
        <v>76</v>
      </c>
      <c r="H103" s="654" t="s">
        <v>77</v>
      </c>
      <c r="I103" s="655" t="s">
        <v>78</v>
      </c>
      <c r="J103" s="655"/>
      <c r="K103" s="655"/>
      <c r="L103" s="655"/>
      <c r="M103" s="654" t="s">
        <v>76</v>
      </c>
      <c r="N103" s="656" t="s">
        <v>77</v>
      </c>
      <c r="O103" s="654" t="s">
        <v>76</v>
      </c>
      <c r="P103" s="657" t="s">
        <v>77</v>
      </c>
      <c r="Q103" s="228"/>
    </row>
    <row r="104" spans="1:17" ht="13.5" thickBot="1" x14ac:dyDescent="0.25">
      <c r="A104" s="625"/>
      <c r="B104" s="626"/>
      <c r="C104" s="626"/>
      <c r="D104" s="626"/>
      <c r="E104" s="654"/>
      <c r="F104" s="654"/>
      <c r="G104" s="654"/>
      <c r="H104" s="654"/>
      <c r="I104" s="659" t="s">
        <v>79</v>
      </c>
      <c r="J104" s="660" t="s">
        <v>80</v>
      </c>
      <c r="K104" s="660"/>
      <c r="L104" s="660"/>
      <c r="M104" s="654"/>
      <c r="N104" s="656"/>
      <c r="O104" s="654"/>
      <c r="P104" s="658"/>
      <c r="Q104" s="228"/>
    </row>
    <row r="105" spans="1:17" ht="53.25" customHeight="1" thickBot="1" x14ac:dyDescent="0.25">
      <c r="A105" s="625"/>
      <c r="B105" s="626"/>
      <c r="C105" s="626"/>
      <c r="D105" s="626"/>
      <c r="E105" s="654"/>
      <c r="F105" s="654"/>
      <c r="G105" s="654"/>
      <c r="H105" s="654"/>
      <c r="I105" s="659"/>
      <c r="J105" s="20" t="s">
        <v>449</v>
      </c>
      <c r="K105" s="20" t="s">
        <v>81</v>
      </c>
      <c r="L105" s="21" t="s">
        <v>82</v>
      </c>
      <c r="M105" s="654"/>
      <c r="N105" s="656"/>
      <c r="O105" s="654"/>
      <c r="P105" s="657"/>
      <c r="Q105" s="228"/>
    </row>
    <row r="106" spans="1:17" x14ac:dyDescent="0.2">
      <c r="A106" s="650"/>
      <c r="B106" s="626">
        <v>1</v>
      </c>
      <c r="C106" s="626"/>
      <c r="D106" s="626"/>
      <c r="E106" s="155">
        <v>2</v>
      </c>
      <c r="F106" s="155">
        <v>3</v>
      </c>
      <c r="G106" s="155">
        <v>4</v>
      </c>
      <c r="H106" s="155">
        <v>5</v>
      </c>
      <c r="I106" s="155">
        <v>6</v>
      </c>
      <c r="J106" s="155">
        <v>7</v>
      </c>
      <c r="K106" s="155">
        <v>8</v>
      </c>
      <c r="L106" s="155">
        <v>9</v>
      </c>
      <c r="M106" s="155">
        <v>10</v>
      </c>
      <c r="N106" s="155">
        <v>11</v>
      </c>
      <c r="O106" s="155">
        <v>12</v>
      </c>
      <c r="P106" s="227">
        <v>13</v>
      </c>
      <c r="Q106" s="228"/>
    </row>
    <row r="107" spans="1:17" ht="15.75" customHeight="1" thickBot="1" x14ac:dyDescent="0.25">
      <c r="A107" s="173">
        <v>1</v>
      </c>
      <c r="B107" s="638" t="s">
        <v>83</v>
      </c>
      <c r="C107" s="640" t="s">
        <v>84</v>
      </c>
      <c r="D107" s="174" t="s">
        <v>85</v>
      </c>
      <c r="E107" s="156" t="s">
        <v>164</v>
      </c>
      <c r="F107" s="156" t="s">
        <v>164</v>
      </c>
      <c r="G107" s="156" t="s">
        <v>164</v>
      </c>
      <c r="H107" s="156" t="s">
        <v>164</v>
      </c>
      <c r="I107" s="156" t="s">
        <v>164</v>
      </c>
      <c r="J107" s="156" t="s">
        <v>164</v>
      </c>
      <c r="K107" s="156" t="s">
        <v>164</v>
      </c>
      <c r="L107" s="156" t="s">
        <v>164</v>
      </c>
      <c r="M107" s="156" t="s">
        <v>164</v>
      </c>
      <c r="N107" s="156" t="s">
        <v>164</v>
      </c>
      <c r="O107" s="156" t="s">
        <v>164</v>
      </c>
      <c r="P107" s="156" t="s">
        <v>164</v>
      </c>
      <c r="Q107" s="228"/>
    </row>
    <row r="108" spans="1:17" ht="15.75" customHeight="1" thickBot="1" x14ac:dyDescent="0.25">
      <c r="A108" s="23">
        <v>2</v>
      </c>
      <c r="B108" s="639"/>
      <c r="C108" s="641"/>
      <c r="D108" s="175" t="s">
        <v>86</v>
      </c>
      <c r="E108" s="156" t="s">
        <v>164</v>
      </c>
      <c r="F108" s="156" t="s">
        <v>164</v>
      </c>
      <c r="G108" s="156" t="s">
        <v>164</v>
      </c>
      <c r="H108" s="156" t="s">
        <v>164</v>
      </c>
      <c r="I108" s="156" t="s">
        <v>164</v>
      </c>
      <c r="J108" s="156" t="s">
        <v>164</v>
      </c>
      <c r="K108" s="156" t="s">
        <v>164</v>
      </c>
      <c r="L108" s="156" t="s">
        <v>164</v>
      </c>
      <c r="M108" s="156" t="s">
        <v>164</v>
      </c>
      <c r="N108" s="156" t="s">
        <v>164</v>
      </c>
      <c r="O108" s="156" t="s">
        <v>164</v>
      </c>
      <c r="P108" s="156" t="s">
        <v>164</v>
      </c>
      <c r="Q108" s="228"/>
    </row>
    <row r="109" spans="1:17" ht="15.75" customHeight="1" thickBot="1" x14ac:dyDescent="0.25">
      <c r="A109" s="23">
        <v>3</v>
      </c>
      <c r="B109" s="639"/>
      <c r="C109" s="642" t="s">
        <v>87</v>
      </c>
      <c r="D109" s="176" t="s">
        <v>85</v>
      </c>
      <c r="E109" s="156" t="s">
        <v>164</v>
      </c>
      <c r="F109" s="156" t="s">
        <v>164</v>
      </c>
      <c r="G109" s="156" t="s">
        <v>164</v>
      </c>
      <c r="H109" s="156" t="s">
        <v>164</v>
      </c>
      <c r="I109" s="156" t="s">
        <v>164</v>
      </c>
      <c r="J109" s="156" t="s">
        <v>164</v>
      </c>
      <c r="K109" s="156" t="s">
        <v>164</v>
      </c>
      <c r="L109" s="156" t="s">
        <v>164</v>
      </c>
      <c r="M109" s="156" t="s">
        <v>164</v>
      </c>
      <c r="N109" s="156" t="s">
        <v>164</v>
      </c>
      <c r="O109" s="156" t="s">
        <v>164</v>
      </c>
      <c r="P109" s="156" t="s">
        <v>164</v>
      </c>
      <c r="Q109" s="228"/>
    </row>
    <row r="110" spans="1:17" ht="15.75" customHeight="1" x14ac:dyDescent="0.2">
      <c r="A110" s="23">
        <v>4</v>
      </c>
      <c r="B110" s="639"/>
      <c r="C110" s="642"/>
      <c r="D110" s="176" t="s">
        <v>86</v>
      </c>
      <c r="E110" s="156" t="s">
        <v>164</v>
      </c>
      <c r="F110" s="156" t="s">
        <v>164</v>
      </c>
      <c r="G110" s="156" t="s">
        <v>164</v>
      </c>
      <c r="H110" s="156" t="s">
        <v>164</v>
      </c>
      <c r="I110" s="156" t="s">
        <v>164</v>
      </c>
      <c r="J110" s="156" t="s">
        <v>164</v>
      </c>
      <c r="K110" s="156" t="s">
        <v>164</v>
      </c>
      <c r="L110" s="156" t="s">
        <v>164</v>
      </c>
      <c r="M110" s="156" t="s">
        <v>164</v>
      </c>
      <c r="N110" s="156" t="s">
        <v>164</v>
      </c>
      <c r="O110" s="156" t="s">
        <v>164</v>
      </c>
      <c r="P110" s="156" t="s">
        <v>164</v>
      </c>
      <c r="Q110" s="228"/>
    </row>
    <row r="111" spans="1:17" ht="15.75" customHeight="1" x14ac:dyDescent="0.2">
      <c r="A111" s="23">
        <v>5</v>
      </c>
      <c r="B111" s="643" t="s">
        <v>88</v>
      </c>
      <c r="C111" s="270" t="s">
        <v>84</v>
      </c>
      <c r="D111" s="154" t="s">
        <v>86</v>
      </c>
      <c r="E111" s="156" t="s">
        <v>164</v>
      </c>
      <c r="F111" s="156" t="s">
        <v>164</v>
      </c>
      <c r="G111" s="156" t="s">
        <v>164</v>
      </c>
      <c r="H111" s="156" t="s">
        <v>164</v>
      </c>
      <c r="I111" s="156" t="s">
        <v>164</v>
      </c>
      <c r="J111" s="156" t="s">
        <v>164</v>
      </c>
      <c r="K111" s="156" t="s">
        <v>164</v>
      </c>
      <c r="L111" s="156" t="s">
        <v>164</v>
      </c>
      <c r="M111" s="156" t="s">
        <v>164</v>
      </c>
      <c r="N111" s="156" t="s">
        <v>164</v>
      </c>
      <c r="O111" s="156" t="s">
        <v>164</v>
      </c>
      <c r="P111" s="156" t="s">
        <v>164</v>
      </c>
      <c r="Q111" s="228"/>
    </row>
    <row r="112" spans="1:17" ht="15.75" customHeight="1" x14ac:dyDescent="0.2">
      <c r="A112" s="23">
        <v>6</v>
      </c>
      <c r="B112" s="643"/>
      <c r="C112" s="270" t="s">
        <v>87</v>
      </c>
      <c r="D112" s="154" t="s">
        <v>86</v>
      </c>
      <c r="E112" s="156" t="s">
        <v>164</v>
      </c>
      <c r="F112" s="156" t="s">
        <v>164</v>
      </c>
      <c r="G112" s="156" t="s">
        <v>164</v>
      </c>
      <c r="H112" s="156" t="s">
        <v>164</v>
      </c>
      <c r="I112" s="156" t="s">
        <v>164</v>
      </c>
      <c r="J112" s="156" t="s">
        <v>164</v>
      </c>
      <c r="K112" s="156" t="s">
        <v>164</v>
      </c>
      <c r="L112" s="156" t="s">
        <v>164</v>
      </c>
      <c r="M112" s="156" t="s">
        <v>164</v>
      </c>
      <c r="N112" s="156" t="s">
        <v>164</v>
      </c>
      <c r="O112" s="156" t="s">
        <v>164</v>
      </c>
      <c r="P112" s="156" t="s">
        <v>164</v>
      </c>
      <c r="Q112" s="228"/>
    </row>
    <row r="113" spans="1:17" ht="15.75" customHeight="1" x14ac:dyDescent="0.2">
      <c r="A113" s="24">
        <v>7</v>
      </c>
      <c r="B113" s="636" t="s">
        <v>89</v>
      </c>
      <c r="C113" s="28" t="s">
        <v>84</v>
      </c>
      <c r="D113" s="154" t="s">
        <v>86</v>
      </c>
      <c r="E113" s="156" t="s">
        <v>164</v>
      </c>
      <c r="F113" s="156" t="s">
        <v>164</v>
      </c>
      <c r="G113" s="156" t="s">
        <v>164</v>
      </c>
      <c r="H113" s="156" t="s">
        <v>164</v>
      </c>
      <c r="I113" s="156" t="s">
        <v>164</v>
      </c>
      <c r="J113" s="156" t="s">
        <v>164</v>
      </c>
      <c r="K113" s="156" t="s">
        <v>164</v>
      </c>
      <c r="L113" s="156" t="s">
        <v>164</v>
      </c>
      <c r="M113" s="156" t="s">
        <v>164</v>
      </c>
      <c r="N113" s="156" t="s">
        <v>164</v>
      </c>
      <c r="O113" s="156" t="s">
        <v>164</v>
      </c>
      <c r="P113" s="156" t="s">
        <v>164</v>
      </c>
      <c r="Q113" s="228"/>
    </row>
    <row r="114" spans="1:17" ht="15.75" customHeight="1" x14ac:dyDescent="0.2">
      <c r="A114" s="24">
        <v>8</v>
      </c>
      <c r="B114" s="636"/>
      <c r="C114" s="28" t="s">
        <v>87</v>
      </c>
      <c r="D114" s="154" t="s">
        <v>86</v>
      </c>
      <c r="E114" s="156" t="s">
        <v>164</v>
      </c>
      <c r="F114" s="156" t="s">
        <v>164</v>
      </c>
      <c r="G114" s="156" t="s">
        <v>164</v>
      </c>
      <c r="H114" s="156" t="s">
        <v>164</v>
      </c>
      <c r="I114" s="156" t="s">
        <v>164</v>
      </c>
      <c r="J114" s="156" t="s">
        <v>164</v>
      </c>
      <c r="K114" s="156" t="s">
        <v>164</v>
      </c>
      <c r="L114" s="156" t="s">
        <v>164</v>
      </c>
      <c r="M114" s="156" t="s">
        <v>164</v>
      </c>
      <c r="N114" s="156" t="s">
        <v>164</v>
      </c>
      <c r="O114" s="156" t="s">
        <v>164</v>
      </c>
      <c r="P114" s="156" t="s">
        <v>164</v>
      </c>
      <c r="Q114" s="228"/>
    </row>
    <row r="115" spans="1:17" ht="24" customHeight="1" x14ac:dyDescent="0.2">
      <c r="A115" s="25">
        <v>9</v>
      </c>
      <c r="B115" s="636" t="s">
        <v>174</v>
      </c>
      <c r="C115" s="644" t="s">
        <v>90</v>
      </c>
      <c r="D115" s="645"/>
      <c r="E115" s="156" t="s">
        <v>164</v>
      </c>
      <c r="F115" s="156" t="s">
        <v>164</v>
      </c>
      <c r="G115" s="156" t="s">
        <v>164</v>
      </c>
      <c r="H115" s="156" t="s">
        <v>164</v>
      </c>
      <c r="I115" s="156" t="s">
        <v>164</v>
      </c>
      <c r="J115" s="156" t="s">
        <v>164</v>
      </c>
      <c r="K115" s="156" t="s">
        <v>164</v>
      </c>
      <c r="L115" s="156" t="s">
        <v>164</v>
      </c>
      <c r="M115" s="156" t="s">
        <v>164</v>
      </c>
      <c r="N115" s="156" t="s">
        <v>164</v>
      </c>
      <c r="O115" s="156" t="s">
        <v>164</v>
      </c>
      <c r="P115" s="156" t="s">
        <v>164</v>
      </c>
      <c r="Q115" s="228"/>
    </row>
    <row r="116" spans="1:17" ht="20.25" customHeight="1" x14ac:dyDescent="0.2">
      <c r="A116" s="24">
        <v>10</v>
      </c>
      <c r="B116" s="636"/>
      <c r="C116" s="646" t="s">
        <v>91</v>
      </c>
      <c r="D116" s="647"/>
      <c r="E116" s="156" t="s">
        <v>164</v>
      </c>
      <c r="F116" s="156" t="s">
        <v>164</v>
      </c>
      <c r="G116" s="156" t="s">
        <v>164</v>
      </c>
      <c r="H116" s="156" t="s">
        <v>164</v>
      </c>
      <c r="I116" s="156" t="s">
        <v>164</v>
      </c>
      <c r="J116" s="156" t="s">
        <v>164</v>
      </c>
      <c r="K116" s="156" t="s">
        <v>164</v>
      </c>
      <c r="L116" s="156" t="s">
        <v>164</v>
      </c>
      <c r="M116" s="156" t="s">
        <v>164</v>
      </c>
      <c r="N116" s="156" t="s">
        <v>164</v>
      </c>
      <c r="O116" s="156" t="s">
        <v>164</v>
      </c>
      <c r="P116" s="156" t="s">
        <v>164</v>
      </c>
      <c r="Q116" s="228"/>
    </row>
    <row r="117" spans="1:17" ht="27" customHeight="1" x14ac:dyDescent="0.2">
      <c r="A117" s="24">
        <v>11</v>
      </c>
      <c r="B117" s="636"/>
      <c r="C117" s="646" t="s">
        <v>92</v>
      </c>
      <c r="D117" s="647"/>
      <c r="E117" s="156" t="s">
        <v>164</v>
      </c>
      <c r="F117" s="156" t="s">
        <v>164</v>
      </c>
      <c r="G117" s="156" t="s">
        <v>164</v>
      </c>
      <c r="H117" s="156" t="s">
        <v>164</v>
      </c>
      <c r="I117" s="156" t="s">
        <v>164</v>
      </c>
      <c r="J117" s="156" t="s">
        <v>164</v>
      </c>
      <c r="K117" s="156" t="s">
        <v>164</v>
      </c>
      <c r="L117" s="156" t="s">
        <v>164</v>
      </c>
      <c r="M117" s="156" t="s">
        <v>164</v>
      </c>
      <c r="N117" s="156" t="s">
        <v>164</v>
      </c>
      <c r="O117" s="156" t="s">
        <v>164</v>
      </c>
      <c r="P117" s="156" t="s">
        <v>164</v>
      </c>
      <c r="Q117" s="228"/>
    </row>
    <row r="118" spans="1:17" ht="21.75" customHeight="1" x14ac:dyDescent="0.2">
      <c r="A118" s="24">
        <v>12</v>
      </c>
      <c r="B118" s="636"/>
      <c r="C118" s="646" t="s">
        <v>93</v>
      </c>
      <c r="D118" s="647"/>
      <c r="E118" s="156" t="s">
        <v>164</v>
      </c>
      <c r="F118" s="156" t="s">
        <v>164</v>
      </c>
      <c r="G118" s="156" t="s">
        <v>164</v>
      </c>
      <c r="H118" s="156" t="s">
        <v>164</v>
      </c>
      <c r="I118" s="156" t="s">
        <v>164</v>
      </c>
      <c r="J118" s="156" t="s">
        <v>164</v>
      </c>
      <c r="K118" s="156" t="s">
        <v>164</v>
      </c>
      <c r="L118" s="156" t="s">
        <v>164</v>
      </c>
      <c r="M118" s="156" t="s">
        <v>164</v>
      </c>
      <c r="N118" s="156" t="s">
        <v>164</v>
      </c>
      <c r="O118" s="156" t="s">
        <v>164</v>
      </c>
      <c r="P118" s="156" t="s">
        <v>164</v>
      </c>
      <c r="Q118" s="228"/>
    </row>
    <row r="119" spans="1:17" ht="34.5" customHeight="1" x14ac:dyDescent="0.2">
      <c r="A119" s="24">
        <v>13</v>
      </c>
      <c r="B119" s="636"/>
      <c r="C119" s="646" t="s">
        <v>94</v>
      </c>
      <c r="D119" s="647"/>
      <c r="E119" s="156" t="s">
        <v>164</v>
      </c>
      <c r="F119" s="156" t="s">
        <v>164</v>
      </c>
      <c r="G119" s="156" t="s">
        <v>164</v>
      </c>
      <c r="H119" s="156" t="s">
        <v>164</v>
      </c>
      <c r="I119" s="156" t="s">
        <v>164</v>
      </c>
      <c r="J119" s="156" t="s">
        <v>164</v>
      </c>
      <c r="K119" s="156" t="s">
        <v>164</v>
      </c>
      <c r="L119" s="156" t="s">
        <v>164</v>
      </c>
      <c r="M119" s="156" t="s">
        <v>164</v>
      </c>
      <c r="N119" s="156" t="s">
        <v>164</v>
      </c>
      <c r="O119" s="156" t="s">
        <v>164</v>
      </c>
      <c r="P119" s="156" t="s">
        <v>164</v>
      </c>
      <c r="Q119" s="228"/>
    </row>
    <row r="120" spans="1:17" ht="35.25" customHeight="1" x14ac:dyDescent="0.2">
      <c r="A120" s="24">
        <v>14</v>
      </c>
      <c r="B120" s="636"/>
      <c r="C120" s="648" t="s">
        <v>95</v>
      </c>
      <c r="D120" s="649"/>
      <c r="E120" s="156" t="s">
        <v>164</v>
      </c>
      <c r="F120" s="156" t="s">
        <v>164</v>
      </c>
      <c r="G120" s="156" t="s">
        <v>164</v>
      </c>
      <c r="H120" s="156" t="s">
        <v>164</v>
      </c>
      <c r="I120" s="156" t="s">
        <v>164</v>
      </c>
      <c r="J120" s="156" t="s">
        <v>164</v>
      </c>
      <c r="K120" s="156" t="s">
        <v>164</v>
      </c>
      <c r="L120" s="156" t="s">
        <v>164</v>
      </c>
      <c r="M120" s="156" t="s">
        <v>164</v>
      </c>
      <c r="N120" s="156" t="s">
        <v>164</v>
      </c>
      <c r="O120" s="156" t="s">
        <v>164</v>
      </c>
      <c r="P120" s="156" t="s">
        <v>164</v>
      </c>
      <c r="Q120" s="228"/>
    </row>
    <row r="121" spans="1:17" ht="17.25" customHeight="1" x14ac:dyDescent="0.2">
      <c r="A121" s="24">
        <v>15</v>
      </c>
      <c r="B121" s="636" t="s">
        <v>96</v>
      </c>
      <c r="C121" s="636"/>
      <c r="D121" s="637"/>
      <c r="E121" s="156">
        <f t="shared" ref="E121:P121" si="2">SUM(E107:E120)</f>
        <v>0</v>
      </c>
      <c r="F121" s="156">
        <f t="shared" si="2"/>
        <v>0</v>
      </c>
      <c r="G121" s="156">
        <f t="shared" si="2"/>
        <v>0</v>
      </c>
      <c r="H121" s="156">
        <f t="shared" si="2"/>
        <v>0</v>
      </c>
      <c r="I121" s="156">
        <f t="shared" si="2"/>
        <v>0</v>
      </c>
      <c r="J121" s="156">
        <f t="shared" si="2"/>
        <v>0</v>
      </c>
      <c r="K121" s="156">
        <f t="shared" si="2"/>
        <v>0</v>
      </c>
      <c r="L121" s="156">
        <f t="shared" si="2"/>
        <v>0</v>
      </c>
      <c r="M121" s="156">
        <f t="shared" si="2"/>
        <v>0</v>
      </c>
      <c r="N121" s="156">
        <f t="shared" si="2"/>
        <v>0</v>
      </c>
      <c r="O121" s="156">
        <f t="shared" si="2"/>
        <v>0</v>
      </c>
      <c r="P121" s="156">
        <f t="shared" si="2"/>
        <v>0</v>
      </c>
      <c r="Q121" s="228"/>
    </row>
    <row r="123" spans="1:17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70" t="s">
        <v>175</v>
      </c>
    </row>
    <row r="124" spans="1:17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2" t="s">
        <v>15</v>
      </c>
    </row>
    <row r="125" spans="1:17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70" t="s">
        <v>69</v>
      </c>
    </row>
    <row r="126" spans="1:17" ht="18.75" x14ac:dyDescent="0.3">
      <c r="A126" s="616" t="s">
        <v>378</v>
      </c>
      <c r="B126" s="616"/>
      <c r="C126" s="616"/>
      <c r="D126" s="616"/>
      <c r="E126" s="616"/>
      <c r="F126" s="616"/>
      <c r="G126" s="616"/>
      <c r="H126" s="616"/>
      <c r="I126" s="616"/>
      <c r="J126" s="616"/>
      <c r="K126" s="616"/>
      <c r="L126" s="616"/>
      <c r="M126" s="616"/>
      <c r="N126" s="616"/>
      <c r="O126" s="616"/>
      <c r="P126" s="616"/>
    </row>
    <row r="127" spans="1:17" ht="19.5" x14ac:dyDescent="0.35">
      <c r="A127" s="616" t="s">
        <v>379</v>
      </c>
      <c r="B127" s="616"/>
      <c r="C127" s="616"/>
      <c r="D127" s="616"/>
      <c r="E127" s="616"/>
      <c r="F127" s="616"/>
      <c r="G127" s="616"/>
      <c r="H127" s="616"/>
      <c r="I127" s="616"/>
      <c r="J127" s="616"/>
      <c r="K127" s="616"/>
      <c r="L127" s="616"/>
      <c r="M127" s="616"/>
      <c r="N127" s="616"/>
      <c r="O127" s="616"/>
      <c r="P127" s="616"/>
    </row>
    <row r="128" spans="1:17" ht="12" customHeight="1" x14ac:dyDescent="0.25">
      <c r="A128" s="169"/>
      <c r="B128" s="50"/>
      <c r="C128" s="50"/>
      <c r="D128" s="50"/>
      <c r="E128" s="50"/>
      <c r="F128" s="50"/>
      <c r="G128" s="50"/>
      <c r="H128" s="171"/>
      <c r="I128" s="171"/>
      <c r="J128" s="172" t="s">
        <v>13</v>
      </c>
      <c r="K128" s="171"/>
      <c r="L128" s="171"/>
      <c r="M128" s="171"/>
      <c r="N128" s="171"/>
      <c r="O128" s="50"/>
      <c r="P128" s="50"/>
    </row>
    <row r="129" spans="1:17" ht="8.25" customHeight="1" x14ac:dyDescent="0.2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</row>
    <row r="130" spans="1:17" ht="15.75" x14ac:dyDescent="0.25">
      <c r="A130" s="619" t="s">
        <v>97</v>
      </c>
      <c r="B130" s="620"/>
      <c r="C130" s="620"/>
      <c r="D130" s="620"/>
      <c r="E130" s="620"/>
      <c r="F130" s="620"/>
      <c r="G130" s="620"/>
      <c r="H130" s="620"/>
      <c r="I130" s="620"/>
      <c r="J130" s="620"/>
      <c r="K130" s="620"/>
      <c r="L130" s="620"/>
      <c r="M130" s="620"/>
      <c r="N130" s="620"/>
      <c r="O130" s="620"/>
      <c r="P130" s="620"/>
    </row>
    <row r="131" spans="1:17" ht="9.75" customHeight="1" x14ac:dyDescent="0.2">
      <c r="A131" s="621" t="s">
        <v>71</v>
      </c>
      <c r="B131" s="622"/>
      <c r="C131" s="622"/>
      <c r="D131" s="622"/>
      <c r="E131" s="622"/>
      <c r="F131" s="622"/>
      <c r="G131" s="622"/>
      <c r="H131" s="622"/>
      <c r="I131" s="622"/>
      <c r="J131" s="622"/>
      <c r="K131" s="622"/>
      <c r="L131" s="622"/>
      <c r="M131" s="622"/>
      <c r="N131" s="622"/>
      <c r="O131" s="622"/>
      <c r="P131" s="622"/>
    </row>
    <row r="132" spans="1:17" ht="14.25" customHeight="1" x14ac:dyDescent="0.25">
      <c r="A132" s="623" t="s">
        <v>528</v>
      </c>
      <c r="B132" s="623"/>
      <c r="C132" s="623"/>
      <c r="D132" s="623"/>
      <c r="E132" s="623"/>
      <c r="F132" s="623"/>
      <c r="G132" s="623"/>
      <c r="H132" s="623"/>
      <c r="I132" s="623"/>
      <c r="J132" s="623"/>
      <c r="K132" s="623"/>
      <c r="L132" s="623"/>
      <c r="M132" s="623"/>
      <c r="N132" s="623"/>
      <c r="O132" s="623"/>
      <c r="P132" s="623"/>
    </row>
    <row r="133" spans="1:17" ht="34.5" customHeight="1" thickBot="1" x14ac:dyDescent="0.25">
      <c r="A133" s="625" t="s">
        <v>72</v>
      </c>
      <c r="B133" s="626" t="s">
        <v>73</v>
      </c>
      <c r="C133" s="626"/>
      <c r="D133" s="626"/>
      <c r="E133" s="651" t="s">
        <v>100</v>
      </c>
      <c r="F133" s="651"/>
      <c r="G133" s="652" t="s">
        <v>74</v>
      </c>
      <c r="H133" s="652"/>
      <c r="I133" s="652"/>
      <c r="J133" s="652"/>
      <c r="K133" s="652"/>
      <c r="L133" s="652"/>
      <c r="M133" s="651" t="s">
        <v>99</v>
      </c>
      <c r="N133" s="651"/>
      <c r="O133" s="651" t="s">
        <v>75</v>
      </c>
      <c r="P133" s="653"/>
      <c r="Q133" s="228"/>
    </row>
    <row r="134" spans="1:17" ht="13.5" thickBot="1" x14ac:dyDescent="0.25">
      <c r="A134" s="625"/>
      <c r="B134" s="626"/>
      <c r="C134" s="626"/>
      <c r="D134" s="626"/>
      <c r="E134" s="654" t="s">
        <v>76</v>
      </c>
      <c r="F134" s="654" t="s">
        <v>77</v>
      </c>
      <c r="G134" s="654" t="s">
        <v>76</v>
      </c>
      <c r="H134" s="654" t="s">
        <v>77</v>
      </c>
      <c r="I134" s="655" t="s">
        <v>78</v>
      </c>
      <c r="J134" s="655"/>
      <c r="K134" s="655"/>
      <c r="L134" s="655"/>
      <c r="M134" s="654" t="s">
        <v>76</v>
      </c>
      <c r="N134" s="656" t="s">
        <v>77</v>
      </c>
      <c r="O134" s="654" t="s">
        <v>76</v>
      </c>
      <c r="P134" s="657" t="s">
        <v>77</v>
      </c>
      <c r="Q134" s="228"/>
    </row>
    <row r="135" spans="1:17" ht="13.5" thickBot="1" x14ac:dyDescent="0.25">
      <c r="A135" s="625"/>
      <c r="B135" s="626"/>
      <c r="C135" s="626"/>
      <c r="D135" s="626"/>
      <c r="E135" s="654"/>
      <c r="F135" s="654"/>
      <c r="G135" s="654"/>
      <c r="H135" s="654"/>
      <c r="I135" s="659" t="s">
        <v>79</v>
      </c>
      <c r="J135" s="660" t="s">
        <v>80</v>
      </c>
      <c r="K135" s="660"/>
      <c r="L135" s="660"/>
      <c r="M135" s="654"/>
      <c r="N135" s="656"/>
      <c r="O135" s="654"/>
      <c r="P135" s="658"/>
      <c r="Q135" s="228"/>
    </row>
    <row r="136" spans="1:17" ht="53.25" customHeight="1" thickBot="1" x14ac:dyDescent="0.25">
      <c r="A136" s="625"/>
      <c r="B136" s="626"/>
      <c r="C136" s="626"/>
      <c r="D136" s="626"/>
      <c r="E136" s="654"/>
      <c r="F136" s="654"/>
      <c r="G136" s="654"/>
      <c r="H136" s="654"/>
      <c r="I136" s="659"/>
      <c r="J136" s="20" t="s">
        <v>449</v>
      </c>
      <c r="K136" s="20" t="s">
        <v>81</v>
      </c>
      <c r="L136" s="21" t="s">
        <v>82</v>
      </c>
      <c r="M136" s="654"/>
      <c r="N136" s="656"/>
      <c r="O136" s="654"/>
      <c r="P136" s="657"/>
      <c r="Q136" s="228"/>
    </row>
    <row r="137" spans="1:17" x14ac:dyDescent="0.2">
      <c r="A137" s="650"/>
      <c r="B137" s="626">
        <v>1</v>
      </c>
      <c r="C137" s="626"/>
      <c r="D137" s="626"/>
      <c r="E137" s="155">
        <v>2</v>
      </c>
      <c r="F137" s="155">
        <v>3</v>
      </c>
      <c r="G137" s="155">
        <v>4</v>
      </c>
      <c r="H137" s="155">
        <v>5</v>
      </c>
      <c r="I137" s="155">
        <v>6</v>
      </c>
      <c r="J137" s="155">
        <v>7</v>
      </c>
      <c r="K137" s="155">
        <v>8</v>
      </c>
      <c r="L137" s="155">
        <v>9</v>
      </c>
      <c r="M137" s="155">
        <v>10</v>
      </c>
      <c r="N137" s="155">
        <v>11</v>
      </c>
      <c r="O137" s="155">
        <v>12</v>
      </c>
      <c r="P137" s="227">
        <v>13</v>
      </c>
      <c r="Q137" s="228"/>
    </row>
    <row r="138" spans="1:17" ht="15.75" customHeight="1" thickBot="1" x14ac:dyDescent="0.25">
      <c r="A138" s="173">
        <v>1</v>
      </c>
      <c r="B138" s="638" t="s">
        <v>83</v>
      </c>
      <c r="C138" s="640" t="s">
        <v>84</v>
      </c>
      <c r="D138" s="174" t="s">
        <v>85</v>
      </c>
      <c r="E138" s="156" t="s">
        <v>164</v>
      </c>
      <c r="F138" s="156" t="s">
        <v>164</v>
      </c>
      <c r="G138" s="156" t="s">
        <v>164</v>
      </c>
      <c r="H138" s="156" t="s">
        <v>164</v>
      </c>
      <c r="I138" s="156" t="s">
        <v>164</v>
      </c>
      <c r="J138" s="156" t="s">
        <v>164</v>
      </c>
      <c r="K138" s="156" t="s">
        <v>164</v>
      </c>
      <c r="L138" s="156" t="s">
        <v>164</v>
      </c>
      <c r="M138" s="156" t="s">
        <v>164</v>
      </c>
      <c r="N138" s="156" t="s">
        <v>164</v>
      </c>
      <c r="O138" s="156" t="s">
        <v>164</v>
      </c>
      <c r="P138" s="156" t="s">
        <v>164</v>
      </c>
      <c r="Q138" s="228"/>
    </row>
    <row r="139" spans="1:17" ht="15.75" customHeight="1" thickBot="1" x14ac:dyDescent="0.25">
      <c r="A139" s="23">
        <v>2</v>
      </c>
      <c r="B139" s="639"/>
      <c r="C139" s="641"/>
      <c r="D139" s="175" t="s">
        <v>86</v>
      </c>
      <c r="E139" s="156" t="s">
        <v>164</v>
      </c>
      <c r="F139" s="156" t="s">
        <v>164</v>
      </c>
      <c r="G139" s="156" t="s">
        <v>164</v>
      </c>
      <c r="H139" s="156" t="s">
        <v>164</v>
      </c>
      <c r="I139" s="156" t="s">
        <v>164</v>
      </c>
      <c r="J139" s="156" t="s">
        <v>164</v>
      </c>
      <c r="K139" s="156" t="s">
        <v>164</v>
      </c>
      <c r="L139" s="156" t="s">
        <v>164</v>
      </c>
      <c r="M139" s="156" t="s">
        <v>164</v>
      </c>
      <c r="N139" s="156" t="s">
        <v>164</v>
      </c>
      <c r="O139" s="156" t="s">
        <v>164</v>
      </c>
      <c r="P139" s="156" t="s">
        <v>164</v>
      </c>
      <c r="Q139" s="228"/>
    </row>
    <row r="140" spans="1:17" ht="15.75" customHeight="1" thickBot="1" x14ac:dyDescent="0.25">
      <c r="A140" s="23">
        <v>3</v>
      </c>
      <c r="B140" s="639"/>
      <c r="C140" s="642" t="s">
        <v>87</v>
      </c>
      <c r="D140" s="176" t="s">
        <v>85</v>
      </c>
      <c r="E140" s="156" t="s">
        <v>164</v>
      </c>
      <c r="F140" s="156" t="s">
        <v>164</v>
      </c>
      <c r="G140" s="156" t="s">
        <v>164</v>
      </c>
      <c r="H140" s="156" t="s">
        <v>164</v>
      </c>
      <c r="I140" s="156" t="s">
        <v>164</v>
      </c>
      <c r="J140" s="156" t="s">
        <v>164</v>
      </c>
      <c r="K140" s="156" t="s">
        <v>164</v>
      </c>
      <c r="L140" s="156" t="s">
        <v>164</v>
      </c>
      <c r="M140" s="156" t="s">
        <v>164</v>
      </c>
      <c r="N140" s="156" t="s">
        <v>164</v>
      </c>
      <c r="O140" s="156" t="s">
        <v>164</v>
      </c>
      <c r="P140" s="156" t="s">
        <v>164</v>
      </c>
      <c r="Q140" s="228"/>
    </row>
    <row r="141" spans="1:17" ht="15.75" customHeight="1" x14ac:dyDescent="0.2">
      <c r="A141" s="23">
        <v>4</v>
      </c>
      <c r="B141" s="639"/>
      <c r="C141" s="642"/>
      <c r="D141" s="176" t="s">
        <v>86</v>
      </c>
      <c r="E141" s="156" t="s">
        <v>164</v>
      </c>
      <c r="F141" s="156" t="s">
        <v>164</v>
      </c>
      <c r="G141" s="156" t="s">
        <v>164</v>
      </c>
      <c r="H141" s="156" t="s">
        <v>164</v>
      </c>
      <c r="I141" s="156" t="s">
        <v>164</v>
      </c>
      <c r="J141" s="156" t="s">
        <v>164</v>
      </c>
      <c r="K141" s="156" t="s">
        <v>164</v>
      </c>
      <c r="L141" s="156" t="s">
        <v>164</v>
      </c>
      <c r="M141" s="156" t="s">
        <v>164</v>
      </c>
      <c r="N141" s="156" t="s">
        <v>164</v>
      </c>
      <c r="O141" s="156" t="s">
        <v>164</v>
      </c>
      <c r="P141" s="156" t="s">
        <v>164</v>
      </c>
      <c r="Q141" s="228"/>
    </row>
    <row r="142" spans="1:17" ht="15.75" customHeight="1" x14ac:dyDescent="0.2">
      <c r="A142" s="23">
        <v>5</v>
      </c>
      <c r="B142" s="643" t="s">
        <v>88</v>
      </c>
      <c r="C142" s="258" t="s">
        <v>84</v>
      </c>
      <c r="D142" s="154" t="s">
        <v>86</v>
      </c>
      <c r="E142" s="156" t="s">
        <v>164</v>
      </c>
      <c r="F142" s="156" t="s">
        <v>164</v>
      </c>
      <c r="G142" s="156" t="s">
        <v>164</v>
      </c>
      <c r="H142" s="156" t="s">
        <v>164</v>
      </c>
      <c r="I142" s="156" t="s">
        <v>164</v>
      </c>
      <c r="J142" s="156" t="s">
        <v>164</v>
      </c>
      <c r="K142" s="156" t="s">
        <v>164</v>
      </c>
      <c r="L142" s="156" t="s">
        <v>164</v>
      </c>
      <c r="M142" s="156" t="s">
        <v>164</v>
      </c>
      <c r="N142" s="156" t="s">
        <v>164</v>
      </c>
      <c r="O142" s="156" t="s">
        <v>164</v>
      </c>
      <c r="P142" s="156" t="s">
        <v>164</v>
      </c>
      <c r="Q142" s="228"/>
    </row>
    <row r="143" spans="1:17" ht="15.75" customHeight="1" x14ac:dyDescent="0.2">
      <c r="A143" s="23">
        <v>6</v>
      </c>
      <c r="B143" s="643"/>
      <c r="C143" s="258" t="s">
        <v>87</v>
      </c>
      <c r="D143" s="154" t="s">
        <v>86</v>
      </c>
      <c r="E143" s="156" t="s">
        <v>164</v>
      </c>
      <c r="F143" s="156" t="s">
        <v>164</v>
      </c>
      <c r="G143" s="156" t="s">
        <v>164</v>
      </c>
      <c r="H143" s="156" t="s">
        <v>164</v>
      </c>
      <c r="I143" s="156" t="s">
        <v>164</v>
      </c>
      <c r="J143" s="156" t="s">
        <v>164</v>
      </c>
      <c r="K143" s="156" t="s">
        <v>164</v>
      </c>
      <c r="L143" s="156" t="s">
        <v>164</v>
      </c>
      <c r="M143" s="156" t="s">
        <v>164</v>
      </c>
      <c r="N143" s="156" t="s">
        <v>164</v>
      </c>
      <c r="O143" s="156" t="s">
        <v>164</v>
      </c>
      <c r="P143" s="156" t="s">
        <v>164</v>
      </c>
      <c r="Q143" s="228"/>
    </row>
    <row r="144" spans="1:17" ht="15.75" customHeight="1" x14ac:dyDescent="0.2">
      <c r="A144" s="24">
        <v>7</v>
      </c>
      <c r="B144" s="636" t="s">
        <v>89</v>
      </c>
      <c r="C144" s="28" t="s">
        <v>84</v>
      </c>
      <c r="D144" s="154" t="s">
        <v>86</v>
      </c>
      <c r="E144" s="156" t="s">
        <v>164</v>
      </c>
      <c r="F144" s="156" t="s">
        <v>164</v>
      </c>
      <c r="G144" s="156" t="s">
        <v>164</v>
      </c>
      <c r="H144" s="156" t="s">
        <v>164</v>
      </c>
      <c r="I144" s="156" t="s">
        <v>164</v>
      </c>
      <c r="J144" s="156" t="s">
        <v>164</v>
      </c>
      <c r="K144" s="156" t="s">
        <v>164</v>
      </c>
      <c r="L144" s="156" t="s">
        <v>164</v>
      </c>
      <c r="M144" s="156" t="s">
        <v>164</v>
      </c>
      <c r="N144" s="156" t="s">
        <v>164</v>
      </c>
      <c r="O144" s="156" t="s">
        <v>164</v>
      </c>
      <c r="P144" s="156" t="s">
        <v>164</v>
      </c>
      <c r="Q144" s="228"/>
    </row>
    <row r="145" spans="1:17" ht="15.75" customHeight="1" x14ac:dyDescent="0.2">
      <c r="A145" s="24">
        <v>8</v>
      </c>
      <c r="B145" s="636"/>
      <c r="C145" s="28" t="s">
        <v>87</v>
      </c>
      <c r="D145" s="154" t="s">
        <v>86</v>
      </c>
      <c r="E145" s="156" t="s">
        <v>164</v>
      </c>
      <c r="F145" s="156" t="s">
        <v>164</v>
      </c>
      <c r="G145" s="156" t="s">
        <v>164</v>
      </c>
      <c r="H145" s="156" t="s">
        <v>164</v>
      </c>
      <c r="I145" s="156" t="s">
        <v>164</v>
      </c>
      <c r="J145" s="156" t="s">
        <v>164</v>
      </c>
      <c r="K145" s="156" t="s">
        <v>164</v>
      </c>
      <c r="L145" s="156" t="s">
        <v>164</v>
      </c>
      <c r="M145" s="156" t="s">
        <v>164</v>
      </c>
      <c r="N145" s="156" t="s">
        <v>164</v>
      </c>
      <c r="O145" s="156" t="s">
        <v>164</v>
      </c>
      <c r="P145" s="156" t="s">
        <v>164</v>
      </c>
      <c r="Q145" s="228"/>
    </row>
    <row r="146" spans="1:17" ht="24" customHeight="1" x14ac:dyDescent="0.2">
      <c r="A146" s="25">
        <v>9</v>
      </c>
      <c r="B146" s="636" t="s">
        <v>174</v>
      </c>
      <c r="C146" s="644" t="s">
        <v>90</v>
      </c>
      <c r="D146" s="645"/>
      <c r="E146" s="156" t="s">
        <v>164</v>
      </c>
      <c r="F146" s="156" t="s">
        <v>164</v>
      </c>
      <c r="G146" s="156" t="s">
        <v>164</v>
      </c>
      <c r="H146" s="156" t="s">
        <v>164</v>
      </c>
      <c r="I146" s="156" t="s">
        <v>164</v>
      </c>
      <c r="J146" s="156" t="s">
        <v>164</v>
      </c>
      <c r="K146" s="156" t="s">
        <v>164</v>
      </c>
      <c r="L146" s="156" t="s">
        <v>164</v>
      </c>
      <c r="M146" s="156" t="s">
        <v>164</v>
      </c>
      <c r="N146" s="156" t="s">
        <v>164</v>
      </c>
      <c r="O146" s="156" t="s">
        <v>164</v>
      </c>
      <c r="P146" s="156" t="s">
        <v>164</v>
      </c>
      <c r="Q146" s="228"/>
    </row>
    <row r="147" spans="1:17" ht="20.25" customHeight="1" x14ac:dyDescent="0.2">
      <c r="A147" s="24">
        <v>10</v>
      </c>
      <c r="B147" s="636"/>
      <c r="C147" s="646" t="s">
        <v>91</v>
      </c>
      <c r="D147" s="647"/>
      <c r="E147" s="156" t="s">
        <v>164</v>
      </c>
      <c r="F147" s="156" t="s">
        <v>164</v>
      </c>
      <c r="G147" s="156" t="s">
        <v>164</v>
      </c>
      <c r="H147" s="156" t="s">
        <v>164</v>
      </c>
      <c r="I147" s="156" t="s">
        <v>164</v>
      </c>
      <c r="J147" s="156" t="s">
        <v>164</v>
      </c>
      <c r="K147" s="156" t="s">
        <v>164</v>
      </c>
      <c r="L147" s="156" t="s">
        <v>164</v>
      </c>
      <c r="M147" s="156" t="s">
        <v>164</v>
      </c>
      <c r="N147" s="156" t="s">
        <v>164</v>
      </c>
      <c r="O147" s="156" t="s">
        <v>164</v>
      </c>
      <c r="P147" s="156" t="s">
        <v>164</v>
      </c>
      <c r="Q147" s="228"/>
    </row>
    <row r="148" spans="1:17" ht="27" customHeight="1" x14ac:dyDescent="0.2">
      <c r="A148" s="24">
        <v>11</v>
      </c>
      <c r="B148" s="636"/>
      <c r="C148" s="646" t="s">
        <v>92</v>
      </c>
      <c r="D148" s="647"/>
      <c r="E148" s="156" t="s">
        <v>164</v>
      </c>
      <c r="F148" s="156" t="s">
        <v>164</v>
      </c>
      <c r="G148" s="156" t="s">
        <v>164</v>
      </c>
      <c r="H148" s="156" t="s">
        <v>164</v>
      </c>
      <c r="I148" s="156" t="s">
        <v>164</v>
      </c>
      <c r="J148" s="156" t="s">
        <v>164</v>
      </c>
      <c r="K148" s="156" t="s">
        <v>164</v>
      </c>
      <c r="L148" s="156" t="s">
        <v>164</v>
      </c>
      <c r="M148" s="156" t="s">
        <v>164</v>
      </c>
      <c r="N148" s="156" t="s">
        <v>164</v>
      </c>
      <c r="O148" s="156" t="s">
        <v>164</v>
      </c>
      <c r="P148" s="156" t="s">
        <v>164</v>
      </c>
      <c r="Q148" s="228"/>
    </row>
    <row r="149" spans="1:17" ht="21.75" customHeight="1" x14ac:dyDescent="0.2">
      <c r="A149" s="24">
        <v>12</v>
      </c>
      <c r="B149" s="636"/>
      <c r="C149" s="646" t="s">
        <v>93</v>
      </c>
      <c r="D149" s="647"/>
      <c r="E149" s="156" t="s">
        <v>164</v>
      </c>
      <c r="F149" s="156" t="s">
        <v>164</v>
      </c>
      <c r="G149" s="156" t="s">
        <v>164</v>
      </c>
      <c r="H149" s="156" t="s">
        <v>164</v>
      </c>
      <c r="I149" s="156" t="s">
        <v>164</v>
      </c>
      <c r="J149" s="156" t="s">
        <v>164</v>
      </c>
      <c r="K149" s="156" t="s">
        <v>164</v>
      </c>
      <c r="L149" s="156" t="s">
        <v>164</v>
      </c>
      <c r="M149" s="156" t="s">
        <v>164</v>
      </c>
      <c r="N149" s="156" t="s">
        <v>164</v>
      </c>
      <c r="O149" s="156" t="s">
        <v>164</v>
      </c>
      <c r="P149" s="156" t="s">
        <v>164</v>
      </c>
      <c r="Q149" s="228"/>
    </row>
    <row r="150" spans="1:17" ht="34.5" customHeight="1" x14ac:dyDescent="0.2">
      <c r="A150" s="24">
        <v>13</v>
      </c>
      <c r="B150" s="636"/>
      <c r="C150" s="646" t="s">
        <v>94</v>
      </c>
      <c r="D150" s="647"/>
      <c r="E150" s="156" t="s">
        <v>164</v>
      </c>
      <c r="F150" s="156" t="s">
        <v>164</v>
      </c>
      <c r="G150" s="156" t="s">
        <v>164</v>
      </c>
      <c r="H150" s="156" t="s">
        <v>164</v>
      </c>
      <c r="I150" s="156" t="s">
        <v>164</v>
      </c>
      <c r="J150" s="156" t="s">
        <v>164</v>
      </c>
      <c r="K150" s="156" t="s">
        <v>164</v>
      </c>
      <c r="L150" s="156" t="s">
        <v>164</v>
      </c>
      <c r="M150" s="156" t="s">
        <v>164</v>
      </c>
      <c r="N150" s="156" t="s">
        <v>164</v>
      </c>
      <c r="O150" s="156" t="s">
        <v>164</v>
      </c>
      <c r="P150" s="156" t="s">
        <v>164</v>
      </c>
      <c r="Q150" s="228"/>
    </row>
    <row r="151" spans="1:17" ht="35.25" customHeight="1" x14ac:dyDescent="0.2">
      <c r="A151" s="24">
        <v>14</v>
      </c>
      <c r="B151" s="636"/>
      <c r="C151" s="648" t="s">
        <v>95</v>
      </c>
      <c r="D151" s="649"/>
      <c r="E151" s="156" t="s">
        <v>164</v>
      </c>
      <c r="F151" s="156" t="s">
        <v>164</v>
      </c>
      <c r="G151" s="156" t="s">
        <v>164</v>
      </c>
      <c r="H151" s="156" t="s">
        <v>164</v>
      </c>
      <c r="I151" s="156" t="s">
        <v>164</v>
      </c>
      <c r="J151" s="156" t="s">
        <v>164</v>
      </c>
      <c r="K151" s="156" t="s">
        <v>164</v>
      </c>
      <c r="L151" s="156" t="s">
        <v>164</v>
      </c>
      <c r="M151" s="156" t="s">
        <v>164</v>
      </c>
      <c r="N151" s="156" t="s">
        <v>164</v>
      </c>
      <c r="O151" s="156" t="s">
        <v>164</v>
      </c>
      <c r="P151" s="156" t="s">
        <v>164</v>
      </c>
      <c r="Q151" s="228"/>
    </row>
    <row r="152" spans="1:17" ht="17.25" customHeight="1" x14ac:dyDescent="0.2">
      <c r="A152" s="24">
        <v>15</v>
      </c>
      <c r="B152" s="636" t="s">
        <v>96</v>
      </c>
      <c r="C152" s="636"/>
      <c r="D152" s="637"/>
      <c r="E152" s="156">
        <f t="shared" ref="E152:P152" si="3">SUM(E138:E151)</f>
        <v>0</v>
      </c>
      <c r="F152" s="156">
        <f t="shared" si="3"/>
        <v>0</v>
      </c>
      <c r="G152" s="156">
        <f t="shared" si="3"/>
        <v>0</v>
      </c>
      <c r="H152" s="156">
        <f t="shared" si="3"/>
        <v>0</v>
      </c>
      <c r="I152" s="156">
        <f t="shared" si="3"/>
        <v>0</v>
      </c>
      <c r="J152" s="156">
        <f t="shared" si="3"/>
        <v>0</v>
      </c>
      <c r="K152" s="156">
        <f t="shared" si="3"/>
        <v>0</v>
      </c>
      <c r="L152" s="156">
        <f t="shared" si="3"/>
        <v>0</v>
      </c>
      <c r="M152" s="156">
        <f t="shared" si="3"/>
        <v>0</v>
      </c>
      <c r="N152" s="156">
        <f t="shared" si="3"/>
        <v>0</v>
      </c>
      <c r="O152" s="156">
        <f t="shared" si="3"/>
        <v>0</v>
      </c>
      <c r="P152" s="156">
        <f t="shared" si="3"/>
        <v>0</v>
      </c>
      <c r="Q152" s="228"/>
    </row>
    <row r="154" spans="1:17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70" t="s">
        <v>175</v>
      </c>
    </row>
    <row r="155" spans="1:17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2" t="s">
        <v>15</v>
      </c>
    </row>
    <row r="156" spans="1:17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70" t="s">
        <v>69</v>
      </c>
    </row>
    <row r="157" spans="1:17" ht="18.75" x14ac:dyDescent="0.3">
      <c r="A157" s="616" t="s">
        <v>378</v>
      </c>
      <c r="B157" s="616"/>
      <c r="C157" s="616"/>
      <c r="D157" s="616"/>
      <c r="E157" s="616"/>
      <c r="F157" s="616"/>
      <c r="G157" s="616"/>
      <c r="H157" s="616"/>
      <c r="I157" s="616"/>
      <c r="J157" s="616"/>
      <c r="K157" s="616"/>
      <c r="L157" s="616"/>
      <c r="M157" s="616"/>
      <c r="N157" s="616"/>
      <c r="O157" s="616"/>
      <c r="P157" s="616"/>
    </row>
    <row r="158" spans="1:17" ht="19.5" x14ac:dyDescent="0.35">
      <c r="A158" s="616" t="s">
        <v>379</v>
      </c>
      <c r="B158" s="616"/>
      <c r="C158" s="616"/>
      <c r="D158" s="616"/>
      <c r="E158" s="616"/>
      <c r="F158" s="616"/>
      <c r="G158" s="616"/>
      <c r="H158" s="616"/>
      <c r="I158" s="616"/>
      <c r="J158" s="616"/>
      <c r="K158" s="616"/>
      <c r="L158" s="616"/>
      <c r="M158" s="616"/>
      <c r="N158" s="616"/>
      <c r="O158" s="616"/>
      <c r="P158" s="616"/>
    </row>
    <row r="159" spans="1:17" ht="12" customHeight="1" x14ac:dyDescent="0.25">
      <c r="A159" s="169"/>
      <c r="B159" s="50"/>
      <c r="C159" s="50"/>
      <c r="D159" s="50"/>
      <c r="E159" s="50"/>
      <c r="F159" s="50"/>
      <c r="G159" s="50"/>
      <c r="H159" s="171"/>
      <c r="I159" s="171"/>
      <c r="J159" s="172" t="s">
        <v>13</v>
      </c>
      <c r="K159" s="171"/>
      <c r="L159" s="171"/>
      <c r="M159" s="171"/>
      <c r="N159" s="171"/>
      <c r="O159" s="50"/>
      <c r="P159" s="50"/>
    </row>
    <row r="160" spans="1:17" ht="8.25" customHeight="1" x14ac:dyDescent="0.2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</row>
    <row r="161" spans="1:17" ht="15.75" x14ac:dyDescent="0.25">
      <c r="A161" s="619" t="s">
        <v>97</v>
      </c>
      <c r="B161" s="620"/>
      <c r="C161" s="620"/>
      <c r="D161" s="620"/>
      <c r="E161" s="620"/>
      <c r="F161" s="620"/>
      <c r="G161" s="620"/>
      <c r="H161" s="620"/>
      <c r="I161" s="620"/>
      <c r="J161" s="620"/>
      <c r="K161" s="620"/>
      <c r="L161" s="620"/>
      <c r="M161" s="620"/>
      <c r="N161" s="620"/>
      <c r="O161" s="620"/>
      <c r="P161" s="620"/>
    </row>
    <row r="162" spans="1:17" ht="9.75" customHeight="1" x14ac:dyDescent="0.2">
      <c r="A162" s="621" t="s">
        <v>71</v>
      </c>
      <c r="B162" s="622"/>
      <c r="C162" s="622"/>
      <c r="D162" s="622"/>
      <c r="E162" s="622"/>
      <c r="F162" s="622"/>
      <c r="G162" s="622"/>
      <c r="H162" s="622"/>
      <c r="I162" s="622"/>
      <c r="J162" s="622"/>
      <c r="K162" s="622"/>
      <c r="L162" s="622"/>
      <c r="M162" s="622"/>
      <c r="N162" s="622"/>
      <c r="O162" s="622"/>
      <c r="P162" s="622"/>
    </row>
    <row r="163" spans="1:17" ht="14.25" customHeight="1" x14ac:dyDescent="0.25">
      <c r="A163" s="623" t="s">
        <v>529</v>
      </c>
      <c r="B163" s="623"/>
      <c r="C163" s="623"/>
      <c r="D163" s="623"/>
      <c r="E163" s="623"/>
      <c r="F163" s="623"/>
      <c r="G163" s="623"/>
      <c r="H163" s="623"/>
      <c r="I163" s="623"/>
      <c r="J163" s="623"/>
      <c r="K163" s="623"/>
      <c r="L163" s="623"/>
      <c r="M163" s="623"/>
      <c r="N163" s="623"/>
      <c r="O163" s="623"/>
      <c r="P163" s="623"/>
    </row>
    <row r="164" spans="1:17" ht="34.5" customHeight="1" thickBot="1" x14ac:dyDescent="0.25">
      <c r="A164" s="625" t="s">
        <v>72</v>
      </c>
      <c r="B164" s="626" t="s">
        <v>73</v>
      </c>
      <c r="C164" s="626"/>
      <c r="D164" s="626"/>
      <c r="E164" s="651" t="s">
        <v>100</v>
      </c>
      <c r="F164" s="651"/>
      <c r="G164" s="652" t="s">
        <v>74</v>
      </c>
      <c r="H164" s="652"/>
      <c r="I164" s="652"/>
      <c r="J164" s="652"/>
      <c r="K164" s="652"/>
      <c r="L164" s="652"/>
      <c r="M164" s="651" t="s">
        <v>99</v>
      </c>
      <c r="N164" s="651"/>
      <c r="O164" s="651" t="s">
        <v>75</v>
      </c>
      <c r="P164" s="653"/>
      <c r="Q164" s="228"/>
    </row>
    <row r="165" spans="1:17" ht="13.5" thickBot="1" x14ac:dyDescent="0.25">
      <c r="A165" s="625"/>
      <c r="B165" s="626"/>
      <c r="C165" s="626"/>
      <c r="D165" s="626"/>
      <c r="E165" s="654" t="s">
        <v>76</v>
      </c>
      <c r="F165" s="654" t="s">
        <v>77</v>
      </c>
      <c r="G165" s="654" t="s">
        <v>76</v>
      </c>
      <c r="H165" s="654" t="s">
        <v>77</v>
      </c>
      <c r="I165" s="655" t="s">
        <v>78</v>
      </c>
      <c r="J165" s="655"/>
      <c r="K165" s="655"/>
      <c r="L165" s="655"/>
      <c r="M165" s="654" t="s">
        <v>76</v>
      </c>
      <c r="N165" s="656" t="s">
        <v>77</v>
      </c>
      <c r="O165" s="654" t="s">
        <v>76</v>
      </c>
      <c r="P165" s="657" t="s">
        <v>77</v>
      </c>
      <c r="Q165" s="228"/>
    </row>
    <row r="166" spans="1:17" ht="13.5" thickBot="1" x14ac:dyDescent="0.25">
      <c r="A166" s="625"/>
      <c r="B166" s="626"/>
      <c r="C166" s="626"/>
      <c r="D166" s="626"/>
      <c r="E166" s="654"/>
      <c r="F166" s="654"/>
      <c r="G166" s="654"/>
      <c r="H166" s="654"/>
      <c r="I166" s="659" t="s">
        <v>79</v>
      </c>
      <c r="J166" s="660" t="s">
        <v>80</v>
      </c>
      <c r="K166" s="660"/>
      <c r="L166" s="660"/>
      <c r="M166" s="654"/>
      <c r="N166" s="656"/>
      <c r="O166" s="654"/>
      <c r="P166" s="658"/>
      <c r="Q166" s="228"/>
    </row>
    <row r="167" spans="1:17" ht="53.25" customHeight="1" thickBot="1" x14ac:dyDescent="0.25">
      <c r="A167" s="625"/>
      <c r="B167" s="626"/>
      <c r="C167" s="626"/>
      <c r="D167" s="626"/>
      <c r="E167" s="654"/>
      <c r="F167" s="654"/>
      <c r="G167" s="654"/>
      <c r="H167" s="654"/>
      <c r="I167" s="659"/>
      <c r="J167" s="20" t="s">
        <v>449</v>
      </c>
      <c r="K167" s="20" t="s">
        <v>81</v>
      </c>
      <c r="L167" s="21" t="s">
        <v>82</v>
      </c>
      <c r="M167" s="654"/>
      <c r="N167" s="656"/>
      <c r="O167" s="654"/>
      <c r="P167" s="657"/>
      <c r="Q167" s="228"/>
    </row>
    <row r="168" spans="1:17" x14ac:dyDescent="0.2">
      <c r="A168" s="650"/>
      <c r="B168" s="626">
        <v>1</v>
      </c>
      <c r="C168" s="626"/>
      <c r="D168" s="626"/>
      <c r="E168" s="155">
        <v>2</v>
      </c>
      <c r="F168" s="155">
        <v>3</v>
      </c>
      <c r="G168" s="155">
        <v>4</v>
      </c>
      <c r="H168" s="155">
        <v>5</v>
      </c>
      <c r="I168" s="155">
        <v>6</v>
      </c>
      <c r="J168" s="155">
        <v>7</v>
      </c>
      <c r="K168" s="155">
        <v>8</v>
      </c>
      <c r="L168" s="155">
        <v>9</v>
      </c>
      <c r="M168" s="155">
        <v>10</v>
      </c>
      <c r="N168" s="155">
        <v>11</v>
      </c>
      <c r="O168" s="155">
        <v>12</v>
      </c>
      <c r="P168" s="227">
        <v>13</v>
      </c>
      <c r="Q168" s="228"/>
    </row>
    <row r="169" spans="1:17" ht="15.75" customHeight="1" thickBot="1" x14ac:dyDescent="0.25">
      <c r="A169" s="173">
        <v>1</v>
      </c>
      <c r="B169" s="638" t="s">
        <v>83</v>
      </c>
      <c r="C169" s="640" t="s">
        <v>84</v>
      </c>
      <c r="D169" s="174" t="s">
        <v>85</v>
      </c>
      <c r="E169" s="156" t="s">
        <v>164</v>
      </c>
      <c r="F169" s="156" t="s">
        <v>164</v>
      </c>
      <c r="G169" s="156" t="s">
        <v>164</v>
      </c>
      <c r="H169" s="156" t="s">
        <v>164</v>
      </c>
      <c r="I169" s="156" t="s">
        <v>164</v>
      </c>
      <c r="J169" s="156" t="s">
        <v>164</v>
      </c>
      <c r="K169" s="156" t="s">
        <v>164</v>
      </c>
      <c r="L169" s="156" t="s">
        <v>164</v>
      </c>
      <c r="M169" s="156" t="s">
        <v>164</v>
      </c>
      <c r="N169" s="156" t="s">
        <v>164</v>
      </c>
      <c r="O169" s="156" t="s">
        <v>164</v>
      </c>
      <c r="P169" s="156" t="s">
        <v>164</v>
      </c>
      <c r="Q169" s="228"/>
    </row>
    <row r="170" spans="1:17" ht="15.75" customHeight="1" thickBot="1" x14ac:dyDescent="0.25">
      <c r="A170" s="23">
        <v>2</v>
      </c>
      <c r="B170" s="639"/>
      <c r="C170" s="641"/>
      <c r="D170" s="175" t="s">
        <v>86</v>
      </c>
      <c r="E170" s="156" t="s">
        <v>164</v>
      </c>
      <c r="F170" s="156" t="s">
        <v>164</v>
      </c>
      <c r="G170" s="156" t="s">
        <v>164</v>
      </c>
      <c r="H170" s="156" t="s">
        <v>164</v>
      </c>
      <c r="I170" s="156" t="s">
        <v>164</v>
      </c>
      <c r="J170" s="156" t="s">
        <v>164</v>
      </c>
      <c r="K170" s="156" t="s">
        <v>164</v>
      </c>
      <c r="L170" s="156" t="s">
        <v>164</v>
      </c>
      <c r="M170" s="156" t="s">
        <v>164</v>
      </c>
      <c r="N170" s="156" t="s">
        <v>164</v>
      </c>
      <c r="O170" s="156" t="s">
        <v>164</v>
      </c>
      <c r="P170" s="156" t="s">
        <v>164</v>
      </c>
      <c r="Q170" s="228"/>
    </row>
    <row r="171" spans="1:17" ht="15.75" customHeight="1" thickBot="1" x14ac:dyDescent="0.25">
      <c r="A171" s="23">
        <v>3</v>
      </c>
      <c r="B171" s="639"/>
      <c r="C171" s="642" t="s">
        <v>87</v>
      </c>
      <c r="D171" s="176" t="s">
        <v>85</v>
      </c>
      <c r="E171" s="156" t="s">
        <v>164</v>
      </c>
      <c r="F171" s="156" t="s">
        <v>164</v>
      </c>
      <c r="G171" s="156" t="s">
        <v>164</v>
      </c>
      <c r="H171" s="156" t="s">
        <v>164</v>
      </c>
      <c r="I171" s="156" t="s">
        <v>164</v>
      </c>
      <c r="J171" s="156" t="s">
        <v>164</v>
      </c>
      <c r="K171" s="156" t="s">
        <v>164</v>
      </c>
      <c r="L171" s="156" t="s">
        <v>164</v>
      </c>
      <c r="M171" s="156" t="s">
        <v>164</v>
      </c>
      <c r="N171" s="156" t="s">
        <v>164</v>
      </c>
      <c r="O171" s="156" t="s">
        <v>164</v>
      </c>
      <c r="P171" s="156" t="s">
        <v>164</v>
      </c>
      <c r="Q171" s="228"/>
    </row>
    <row r="172" spans="1:17" ht="15.75" customHeight="1" x14ac:dyDescent="0.2">
      <c r="A172" s="23">
        <v>4</v>
      </c>
      <c r="B172" s="639"/>
      <c r="C172" s="642"/>
      <c r="D172" s="176" t="s">
        <v>86</v>
      </c>
      <c r="E172" s="156" t="s">
        <v>164</v>
      </c>
      <c r="F172" s="156" t="s">
        <v>164</v>
      </c>
      <c r="G172" s="156" t="s">
        <v>164</v>
      </c>
      <c r="H172" s="156" t="s">
        <v>164</v>
      </c>
      <c r="I172" s="156" t="s">
        <v>164</v>
      </c>
      <c r="J172" s="156" t="s">
        <v>164</v>
      </c>
      <c r="K172" s="156" t="s">
        <v>164</v>
      </c>
      <c r="L172" s="156" t="s">
        <v>164</v>
      </c>
      <c r="M172" s="156" t="s">
        <v>164</v>
      </c>
      <c r="N172" s="156" t="s">
        <v>164</v>
      </c>
      <c r="O172" s="156" t="s">
        <v>164</v>
      </c>
      <c r="P172" s="156" t="s">
        <v>164</v>
      </c>
      <c r="Q172" s="228"/>
    </row>
    <row r="173" spans="1:17" ht="15.75" customHeight="1" x14ac:dyDescent="0.2">
      <c r="A173" s="23">
        <v>5</v>
      </c>
      <c r="B173" s="643" t="s">
        <v>88</v>
      </c>
      <c r="C173" s="259" t="s">
        <v>84</v>
      </c>
      <c r="D173" s="154" t="s">
        <v>86</v>
      </c>
      <c r="E173" s="156" t="s">
        <v>164</v>
      </c>
      <c r="F173" s="156" t="s">
        <v>164</v>
      </c>
      <c r="G173" s="156" t="s">
        <v>164</v>
      </c>
      <c r="H173" s="156" t="s">
        <v>164</v>
      </c>
      <c r="I173" s="156" t="s">
        <v>164</v>
      </c>
      <c r="J173" s="156" t="s">
        <v>164</v>
      </c>
      <c r="K173" s="156" t="s">
        <v>164</v>
      </c>
      <c r="L173" s="156" t="s">
        <v>164</v>
      </c>
      <c r="M173" s="156" t="s">
        <v>164</v>
      </c>
      <c r="N173" s="156" t="s">
        <v>164</v>
      </c>
      <c r="O173" s="156" t="s">
        <v>164</v>
      </c>
      <c r="P173" s="156" t="s">
        <v>164</v>
      </c>
      <c r="Q173" s="228"/>
    </row>
    <row r="174" spans="1:17" ht="15.75" customHeight="1" x14ac:dyDescent="0.2">
      <c r="A174" s="23">
        <v>6</v>
      </c>
      <c r="B174" s="643"/>
      <c r="C174" s="259" t="s">
        <v>87</v>
      </c>
      <c r="D174" s="154" t="s">
        <v>86</v>
      </c>
      <c r="E174" s="692">
        <f>1+1+1</f>
        <v>3</v>
      </c>
      <c r="F174" s="692">
        <f>86.47+141.29+304</f>
        <v>531.76</v>
      </c>
      <c r="G174" s="156" t="s">
        <v>164</v>
      </c>
      <c r="H174" s="156" t="s">
        <v>164</v>
      </c>
      <c r="I174" s="156" t="s">
        <v>164</v>
      </c>
      <c r="J174" s="156" t="s">
        <v>164</v>
      </c>
      <c r="K174" s="156" t="s">
        <v>164</v>
      </c>
      <c r="L174" s="156" t="s">
        <v>164</v>
      </c>
      <c r="M174" s="156" t="s">
        <v>164</v>
      </c>
      <c r="N174" s="156" t="s">
        <v>164</v>
      </c>
      <c r="O174" s="156" t="s">
        <v>164</v>
      </c>
      <c r="P174" s="156" t="s">
        <v>164</v>
      </c>
      <c r="Q174" s="228"/>
    </row>
    <row r="175" spans="1:17" ht="15.75" customHeight="1" x14ac:dyDescent="0.2">
      <c r="A175" s="24">
        <v>7</v>
      </c>
      <c r="B175" s="636" t="s">
        <v>89</v>
      </c>
      <c r="C175" s="28" t="s">
        <v>84</v>
      </c>
      <c r="D175" s="154" t="s">
        <v>86</v>
      </c>
      <c r="E175" s="156" t="s">
        <v>164</v>
      </c>
      <c r="F175" s="156" t="s">
        <v>164</v>
      </c>
      <c r="G175" s="156" t="s">
        <v>164</v>
      </c>
      <c r="H175" s="156" t="s">
        <v>164</v>
      </c>
      <c r="I175" s="156" t="s">
        <v>164</v>
      </c>
      <c r="J175" s="156" t="s">
        <v>164</v>
      </c>
      <c r="K175" s="156" t="s">
        <v>164</v>
      </c>
      <c r="L175" s="156" t="s">
        <v>164</v>
      </c>
      <c r="M175" s="156" t="s">
        <v>164</v>
      </c>
      <c r="N175" s="156" t="s">
        <v>164</v>
      </c>
      <c r="O175" s="156" t="s">
        <v>164</v>
      </c>
      <c r="P175" s="156" t="s">
        <v>164</v>
      </c>
      <c r="Q175" s="228"/>
    </row>
    <row r="176" spans="1:17" ht="15.75" customHeight="1" x14ac:dyDescent="0.2">
      <c r="A176" s="24">
        <v>8</v>
      </c>
      <c r="B176" s="636"/>
      <c r="C176" s="28" t="s">
        <v>87</v>
      </c>
      <c r="D176" s="154" t="s">
        <v>86</v>
      </c>
      <c r="E176" s="156" t="s">
        <v>164</v>
      </c>
      <c r="F176" s="156" t="s">
        <v>164</v>
      </c>
      <c r="G176" s="156" t="s">
        <v>164</v>
      </c>
      <c r="H176" s="156" t="s">
        <v>164</v>
      </c>
      <c r="I176" s="156" t="s">
        <v>164</v>
      </c>
      <c r="J176" s="156" t="s">
        <v>164</v>
      </c>
      <c r="K176" s="156" t="s">
        <v>164</v>
      </c>
      <c r="L176" s="156" t="s">
        <v>164</v>
      </c>
      <c r="M176" s="156" t="s">
        <v>164</v>
      </c>
      <c r="N176" s="156" t="s">
        <v>164</v>
      </c>
      <c r="O176" s="156" t="s">
        <v>164</v>
      </c>
      <c r="P176" s="156" t="s">
        <v>164</v>
      </c>
      <c r="Q176" s="228"/>
    </row>
    <row r="177" spans="1:17" ht="24" customHeight="1" x14ac:dyDescent="0.2">
      <c r="A177" s="25">
        <v>9</v>
      </c>
      <c r="B177" s="636" t="s">
        <v>174</v>
      </c>
      <c r="C177" s="644" t="s">
        <v>90</v>
      </c>
      <c r="D177" s="645"/>
      <c r="E177" s="156" t="s">
        <v>164</v>
      </c>
      <c r="F177" s="156" t="s">
        <v>164</v>
      </c>
      <c r="G177" s="156" t="s">
        <v>164</v>
      </c>
      <c r="H177" s="156" t="s">
        <v>164</v>
      </c>
      <c r="I177" s="156" t="s">
        <v>164</v>
      </c>
      <c r="J177" s="156" t="s">
        <v>164</v>
      </c>
      <c r="K177" s="156" t="s">
        <v>164</v>
      </c>
      <c r="L177" s="156" t="s">
        <v>164</v>
      </c>
      <c r="M177" s="156" t="s">
        <v>164</v>
      </c>
      <c r="N177" s="156" t="s">
        <v>164</v>
      </c>
      <c r="O177" s="156" t="s">
        <v>164</v>
      </c>
      <c r="P177" s="156" t="s">
        <v>164</v>
      </c>
      <c r="Q177" s="228"/>
    </row>
    <row r="178" spans="1:17" ht="20.25" customHeight="1" x14ac:dyDescent="0.2">
      <c r="A178" s="24">
        <v>10</v>
      </c>
      <c r="B178" s="636"/>
      <c r="C178" s="646" t="s">
        <v>91</v>
      </c>
      <c r="D178" s="647"/>
      <c r="E178" s="156" t="s">
        <v>164</v>
      </c>
      <c r="F178" s="156" t="s">
        <v>164</v>
      </c>
      <c r="G178" s="156" t="s">
        <v>164</v>
      </c>
      <c r="H178" s="156" t="s">
        <v>164</v>
      </c>
      <c r="I178" s="156" t="s">
        <v>164</v>
      </c>
      <c r="J178" s="156" t="s">
        <v>164</v>
      </c>
      <c r="K178" s="156" t="s">
        <v>164</v>
      </c>
      <c r="L178" s="156" t="s">
        <v>164</v>
      </c>
      <c r="M178" s="156" t="s">
        <v>164</v>
      </c>
      <c r="N178" s="156" t="s">
        <v>164</v>
      </c>
      <c r="O178" s="156" t="s">
        <v>164</v>
      </c>
      <c r="P178" s="156" t="s">
        <v>164</v>
      </c>
      <c r="Q178" s="228"/>
    </row>
    <row r="179" spans="1:17" ht="27" customHeight="1" x14ac:dyDescent="0.2">
      <c r="A179" s="24">
        <v>11</v>
      </c>
      <c r="B179" s="636"/>
      <c r="C179" s="646" t="s">
        <v>92</v>
      </c>
      <c r="D179" s="647"/>
      <c r="E179" s="156" t="s">
        <v>164</v>
      </c>
      <c r="F179" s="156" t="s">
        <v>164</v>
      </c>
      <c r="G179" s="156" t="s">
        <v>164</v>
      </c>
      <c r="H179" s="156" t="s">
        <v>164</v>
      </c>
      <c r="I179" s="156" t="s">
        <v>164</v>
      </c>
      <c r="J179" s="156" t="s">
        <v>164</v>
      </c>
      <c r="K179" s="156" t="s">
        <v>164</v>
      </c>
      <c r="L179" s="156" t="s">
        <v>164</v>
      </c>
      <c r="M179" s="156" t="s">
        <v>164</v>
      </c>
      <c r="N179" s="156" t="s">
        <v>164</v>
      </c>
      <c r="O179" s="156" t="s">
        <v>164</v>
      </c>
      <c r="P179" s="156" t="s">
        <v>164</v>
      </c>
      <c r="Q179" s="228"/>
    </row>
    <row r="180" spans="1:17" ht="21.75" customHeight="1" x14ac:dyDescent="0.2">
      <c r="A180" s="24">
        <v>12</v>
      </c>
      <c r="B180" s="636"/>
      <c r="C180" s="646" t="s">
        <v>93</v>
      </c>
      <c r="D180" s="647"/>
      <c r="E180" s="156" t="s">
        <v>164</v>
      </c>
      <c r="F180" s="156" t="s">
        <v>164</v>
      </c>
      <c r="G180" s="156" t="s">
        <v>164</v>
      </c>
      <c r="H180" s="156" t="s">
        <v>164</v>
      </c>
      <c r="I180" s="156" t="s">
        <v>164</v>
      </c>
      <c r="J180" s="156" t="s">
        <v>164</v>
      </c>
      <c r="K180" s="156" t="s">
        <v>164</v>
      </c>
      <c r="L180" s="156" t="s">
        <v>164</v>
      </c>
      <c r="M180" s="156" t="s">
        <v>164</v>
      </c>
      <c r="N180" s="156" t="s">
        <v>164</v>
      </c>
      <c r="O180" s="156" t="s">
        <v>164</v>
      </c>
      <c r="P180" s="156" t="s">
        <v>164</v>
      </c>
      <c r="Q180" s="228"/>
    </row>
    <row r="181" spans="1:17" ht="34.5" customHeight="1" x14ac:dyDescent="0.2">
      <c r="A181" s="24">
        <v>13</v>
      </c>
      <c r="B181" s="636"/>
      <c r="C181" s="646" t="s">
        <v>94</v>
      </c>
      <c r="D181" s="647"/>
      <c r="E181" s="156" t="s">
        <v>164</v>
      </c>
      <c r="F181" s="156" t="s">
        <v>164</v>
      </c>
      <c r="G181" s="156" t="s">
        <v>164</v>
      </c>
      <c r="H181" s="156" t="s">
        <v>164</v>
      </c>
      <c r="I181" s="156" t="s">
        <v>164</v>
      </c>
      <c r="J181" s="156" t="s">
        <v>164</v>
      </c>
      <c r="K181" s="156" t="s">
        <v>164</v>
      </c>
      <c r="L181" s="156" t="s">
        <v>164</v>
      </c>
      <c r="M181" s="156" t="s">
        <v>164</v>
      </c>
      <c r="N181" s="156" t="s">
        <v>164</v>
      </c>
      <c r="O181" s="156" t="s">
        <v>164</v>
      </c>
      <c r="P181" s="156" t="s">
        <v>164</v>
      </c>
      <c r="Q181" s="228"/>
    </row>
    <row r="182" spans="1:17" ht="35.25" customHeight="1" x14ac:dyDescent="0.2">
      <c r="A182" s="24">
        <v>14</v>
      </c>
      <c r="B182" s="636"/>
      <c r="C182" s="648" t="s">
        <v>95</v>
      </c>
      <c r="D182" s="649"/>
      <c r="E182" s="156" t="s">
        <v>164</v>
      </c>
      <c r="F182" s="156" t="s">
        <v>164</v>
      </c>
      <c r="G182" s="156" t="s">
        <v>164</v>
      </c>
      <c r="H182" s="156" t="s">
        <v>164</v>
      </c>
      <c r="I182" s="156" t="s">
        <v>164</v>
      </c>
      <c r="J182" s="156" t="s">
        <v>164</v>
      </c>
      <c r="K182" s="156" t="s">
        <v>164</v>
      </c>
      <c r="L182" s="156" t="s">
        <v>164</v>
      </c>
      <c r="M182" s="156" t="s">
        <v>164</v>
      </c>
      <c r="N182" s="156" t="s">
        <v>164</v>
      </c>
      <c r="O182" s="156" t="s">
        <v>164</v>
      </c>
      <c r="P182" s="156" t="s">
        <v>164</v>
      </c>
      <c r="Q182" s="228"/>
    </row>
    <row r="183" spans="1:17" ht="17.25" customHeight="1" x14ac:dyDescent="0.2">
      <c r="A183" s="24">
        <v>15</v>
      </c>
      <c r="B183" s="636" t="s">
        <v>96</v>
      </c>
      <c r="C183" s="636"/>
      <c r="D183" s="637"/>
      <c r="E183" s="156">
        <f t="shared" ref="E183:P183" si="4">SUM(E169:E182)</f>
        <v>3</v>
      </c>
      <c r="F183" s="156">
        <f t="shared" si="4"/>
        <v>531.76</v>
      </c>
      <c r="G183" s="156">
        <f t="shared" si="4"/>
        <v>0</v>
      </c>
      <c r="H183" s="156">
        <f t="shared" si="4"/>
        <v>0</v>
      </c>
      <c r="I183" s="156">
        <f t="shared" si="4"/>
        <v>0</v>
      </c>
      <c r="J183" s="156">
        <f t="shared" si="4"/>
        <v>0</v>
      </c>
      <c r="K183" s="156">
        <f t="shared" si="4"/>
        <v>0</v>
      </c>
      <c r="L183" s="156">
        <f t="shared" si="4"/>
        <v>0</v>
      </c>
      <c r="M183" s="156">
        <f t="shared" si="4"/>
        <v>0</v>
      </c>
      <c r="N183" s="156">
        <f t="shared" si="4"/>
        <v>0</v>
      </c>
      <c r="O183" s="156">
        <f t="shared" si="4"/>
        <v>0</v>
      </c>
      <c r="P183" s="156">
        <f t="shared" si="4"/>
        <v>0</v>
      </c>
      <c r="Q183" s="228"/>
    </row>
  </sheetData>
  <mergeCells count="216">
    <mergeCell ref="B121:D121"/>
    <mergeCell ref="B107:B110"/>
    <mergeCell ref="C107:C108"/>
    <mergeCell ref="C109:C110"/>
    <mergeCell ref="B111:B112"/>
    <mergeCell ref="B113:B114"/>
    <mergeCell ref="B115:B120"/>
    <mergeCell ref="C115:D115"/>
    <mergeCell ref="C116:D116"/>
    <mergeCell ref="C117:D117"/>
    <mergeCell ref="C118:D118"/>
    <mergeCell ref="C119:D119"/>
    <mergeCell ref="C120:D120"/>
    <mergeCell ref="A95:P95"/>
    <mergeCell ref="A96:P96"/>
    <mergeCell ref="A99:P99"/>
    <mergeCell ref="A100:P100"/>
    <mergeCell ref="A101:P101"/>
    <mergeCell ref="A102:A106"/>
    <mergeCell ref="B102:D105"/>
    <mergeCell ref="E102:F102"/>
    <mergeCell ref="G102:L102"/>
    <mergeCell ref="M102:N102"/>
    <mergeCell ref="O102:P102"/>
    <mergeCell ref="E103:E105"/>
    <mergeCell ref="F103:F105"/>
    <mergeCell ref="G103:G105"/>
    <mergeCell ref="H103:H105"/>
    <mergeCell ref="I103:L103"/>
    <mergeCell ref="M103:M105"/>
    <mergeCell ref="N103:N105"/>
    <mergeCell ref="O103:O105"/>
    <mergeCell ref="P103:P105"/>
    <mergeCell ref="I104:I105"/>
    <mergeCell ref="J104:L104"/>
    <mergeCell ref="B106:D106"/>
    <mergeCell ref="B183:D183"/>
    <mergeCell ref="B169:B172"/>
    <mergeCell ref="C169:C170"/>
    <mergeCell ref="C171:C172"/>
    <mergeCell ref="B173:B174"/>
    <mergeCell ref="B175:B176"/>
    <mergeCell ref="B177:B182"/>
    <mergeCell ref="C177:D177"/>
    <mergeCell ref="C178:D178"/>
    <mergeCell ref="C179:D179"/>
    <mergeCell ref="C180:D180"/>
    <mergeCell ref="C181:D181"/>
    <mergeCell ref="C182:D182"/>
    <mergeCell ref="A157:P157"/>
    <mergeCell ref="A158:P158"/>
    <mergeCell ref="A161:P161"/>
    <mergeCell ref="A162:P162"/>
    <mergeCell ref="A163:P163"/>
    <mergeCell ref="A164:A168"/>
    <mergeCell ref="B164:D167"/>
    <mergeCell ref="E164:F164"/>
    <mergeCell ref="G164:L164"/>
    <mergeCell ref="M164:N164"/>
    <mergeCell ref="O164:P164"/>
    <mergeCell ref="E165:E167"/>
    <mergeCell ref="F165:F167"/>
    <mergeCell ref="G165:G167"/>
    <mergeCell ref="H165:H167"/>
    <mergeCell ref="I165:L165"/>
    <mergeCell ref="M165:M167"/>
    <mergeCell ref="N165:N167"/>
    <mergeCell ref="O165:O167"/>
    <mergeCell ref="P165:P167"/>
    <mergeCell ref="I166:I167"/>
    <mergeCell ref="J166:L166"/>
    <mergeCell ref="B168:D168"/>
    <mergeCell ref="B90:D90"/>
    <mergeCell ref="B84:B89"/>
    <mergeCell ref="C84:D84"/>
    <mergeCell ref="C85:D85"/>
    <mergeCell ref="C86:D86"/>
    <mergeCell ref="C87:D87"/>
    <mergeCell ref="C88:D88"/>
    <mergeCell ref="C89:D89"/>
    <mergeCell ref="B76:B79"/>
    <mergeCell ref="C76:C77"/>
    <mergeCell ref="C78:C79"/>
    <mergeCell ref="B80:B81"/>
    <mergeCell ref="B82:B83"/>
    <mergeCell ref="A71:A75"/>
    <mergeCell ref="B71:D74"/>
    <mergeCell ref="E71:F71"/>
    <mergeCell ref="G71:L71"/>
    <mergeCell ref="M71:N71"/>
    <mergeCell ref="B75:D75"/>
    <mergeCell ref="A64:P64"/>
    <mergeCell ref="A65:P65"/>
    <mergeCell ref="A68:P68"/>
    <mergeCell ref="A69:P69"/>
    <mergeCell ref="A70:P70"/>
    <mergeCell ref="O71:P71"/>
    <mergeCell ref="E72:E74"/>
    <mergeCell ref="F72:F74"/>
    <mergeCell ref="G72:G74"/>
    <mergeCell ref="H72:H74"/>
    <mergeCell ref="I72:L72"/>
    <mergeCell ref="M72:M74"/>
    <mergeCell ref="N72:N74"/>
    <mergeCell ref="O72:O74"/>
    <mergeCell ref="P72:P74"/>
    <mergeCell ref="I73:I74"/>
    <mergeCell ref="J73:L73"/>
    <mergeCell ref="B60:D60"/>
    <mergeCell ref="B54:B59"/>
    <mergeCell ref="C54:D54"/>
    <mergeCell ref="C55:D55"/>
    <mergeCell ref="C56:D56"/>
    <mergeCell ref="C57:D57"/>
    <mergeCell ref="C58:D58"/>
    <mergeCell ref="C59:D59"/>
    <mergeCell ref="B46:B49"/>
    <mergeCell ref="C46:C47"/>
    <mergeCell ref="C48:C49"/>
    <mergeCell ref="B50:B51"/>
    <mergeCell ref="B52:B53"/>
    <mergeCell ref="A41:A45"/>
    <mergeCell ref="B41:D44"/>
    <mergeCell ref="E41:F41"/>
    <mergeCell ref="G41:L41"/>
    <mergeCell ref="M41:N41"/>
    <mergeCell ref="B45:D45"/>
    <mergeCell ref="A34:P34"/>
    <mergeCell ref="A35:P35"/>
    <mergeCell ref="A38:P38"/>
    <mergeCell ref="A39:P39"/>
    <mergeCell ref="A40:P40"/>
    <mergeCell ref="O41:P41"/>
    <mergeCell ref="E42:E44"/>
    <mergeCell ref="F42:F44"/>
    <mergeCell ref="G42:G44"/>
    <mergeCell ref="H42:H44"/>
    <mergeCell ref="I42:L42"/>
    <mergeCell ref="M42:M44"/>
    <mergeCell ref="N42:N44"/>
    <mergeCell ref="O42:O44"/>
    <mergeCell ref="P42:P44"/>
    <mergeCell ref="I43:I44"/>
    <mergeCell ref="J43:L43"/>
    <mergeCell ref="B16:B19"/>
    <mergeCell ref="C16:C17"/>
    <mergeCell ref="C18:C19"/>
    <mergeCell ref="B20:B21"/>
    <mergeCell ref="B30:D30"/>
    <mergeCell ref="B22:B23"/>
    <mergeCell ref="B24:B29"/>
    <mergeCell ref="C24:D24"/>
    <mergeCell ref="C25:D25"/>
    <mergeCell ref="C26:D26"/>
    <mergeCell ref="C27:D27"/>
    <mergeCell ref="C28:D28"/>
    <mergeCell ref="C29:D29"/>
    <mergeCell ref="A4:P4"/>
    <mergeCell ref="A5:P5"/>
    <mergeCell ref="A8:P8"/>
    <mergeCell ref="A9:P9"/>
    <mergeCell ref="A10:P10"/>
    <mergeCell ref="A11:A15"/>
    <mergeCell ref="B11:D14"/>
    <mergeCell ref="E11:F11"/>
    <mergeCell ref="G11:L11"/>
    <mergeCell ref="M11:N11"/>
    <mergeCell ref="I12:L12"/>
    <mergeCell ref="M12:M14"/>
    <mergeCell ref="N12:N14"/>
    <mergeCell ref="I13:I14"/>
    <mergeCell ref="J13:L13"/>
    <mergeCell ref="B15:D15"/>
    <mergeCell ref="O11:P11"/>
    <mergeCell ref="E12:E14"/>
    <mergeCell ref="F12:F14"/>
    <mergeCell ref="G12:G14"/>
    <mergeCell ref="H12:H14"/>
    <mergeCell ref="O12:O14"/>
    <mergeCell ref="P12:P14"/>
    <mergeCell ref="A126:P126"/>
    <mergeCell ref="A127:P127"/>
    <mergeCell ref="A130:P130"/>
    <mergeCell ref="A131:P131"/>
    <mergeCell ref="A132:P132"/>
    <mergeCell ref="A133:A137"/>
    <mergeCell ref="B133:D136"/>
    <mergeCell ref="E133:F133"/>
    <mergeCell ref="G133:L133"/>
    <mergeCell ref="M133:N133"/>
    <mergeCell ref="O133:P133"/>
    <mergeCell ref="E134:E136"/>
    <mergeCell ref="F134:F136"/>
    <mergeCell ref="G134:G136"/>
    <mergeCell ref="H134:H136"/>
    <mergeCell ref="I134:L134"/>
    <mergeCell ref="M134:M136"/>
    <mergeCell ref="N134:N136"/>
    <mergeCell ref="O134:O136"/>
    <mergeCell ref="P134:P136"/>
    <mergeCell ref="I135:I136"/>
    <mergeCell ref="J135:L135"/>
    <mergeCell ref="B137:D137"/>
    <mergeCell ref="B152:D152"/>
    <mergeCell ref="B138:B141"/>
    <mergeCell ref="C138:C139"/>
    <mergeCell ref="C140:C141"/>
    <mergeCell ref="B142:B143"/>
    <mergeCell ref="B144:B145"/>
    <mergeCell ref="B146:B151"/>
    <mergeCell ref="C146:D146"/>
    <mergeCell ref="C147:D147"/>
    <mergeCell ref="C148:D148"/>
    <mergeCell ref="C149:D149"/>
    <mergeCell ref="C150:D150"/>
    <mergeCell ref="C151:D151"/>
  </mergeCells>
  <pageMargins left="0.51181102362204722" right="0.11811023622047245" top="0.74803149606299213" bottom="0.35433070866141736" header="0.31496062992125984" footer="0.11811023622047245"/>
  <pageSetup paperSize="9" scale="90" orientation="landscape" r:id="rId1"/>
  <rowBreaks count="3" manualBreakCount="3">
    <brk id="30" max="16" man="1"/>
    <brk id="60" max="16" man="1"/>
    <brk id="122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="60" zoomScaleNormal="100" workbookViewId="0"/>
  </sheetViews>
  <sheetFormatPr defaultRowHeight="16.5" customHeight="1" x14ac:dyDescent="0.2"/>
  <cols>
    <col min="1" max="1" width="12" customWidth="1"/>
    <col min="2" max="2" width="31.42578125" customWidth="1"/>
    <col min="3" max="3" width="73.28515625" customWidth="1"/>
    <col min="4" max="4" width="36.42578125" customWidth="1"/>
  </cols>
  <sheetData>
    <row r="1" spans="1:5" ht="16.5" customHeight="1" x14ac:dyDescent="0.25">
      <c r="A1" s="5"/>
      <c r="B1" s="5"/>
      <c r="C1" s="5"/>
      <c r="D1" s="12" t="s">
        <v>14</v>
      </c>
      <c r="E1" s="1"/>
    </row>
    <row r="2" spans="1:5" ht="16.5" customHeight="1" x14ac:dyDescent="0.2">
      <c r="A2" s="2"/>
      <c r="B2" s="2"/>
      <c r="C2" s="2"/>
      <c r="D2" s="12" t="s">
        <v>15</v>
      </c>
      <c r="E2" s="3"/>
    </row>
    <row r="3" spans="1:5" ht="16.5" customHeight="1" x14ac:dyDescent="0.2">
      <c r="A3" s="2"/>
      <c r="B3" s="2"/>
      <c r="C3" s="2"/>
      <c r="D3" s="12" t="s">
        <v>1</v>
      </c>
      <c r="E3" s="3"/>
    </row>
    <row r="4" spans="1:5" ht="16.5" customHeight="1" x14ac:dyDescent="0.25">
      <c r="A4" s="552" t="s">
        <v>0</v>
      </c>
      <c r="B4" s="489"/>
      <c r="C4" s="489"/>
      <c r="D4" s="489"/>
      <c r="E4" s="4"/>
    </row>
    <row r="5" spans="1:5" ht="16.5" customHeight="1" x14ac:dyDescent="0.25">
      <c r="A5" s="4"/>
      <c r="B5" s="264" t="s">
        <v>2</v>
      </c>
      <c r="C5" s="529" t="s">
        <v>16</v>
      </c>
      <c r="D5" s="529"/>
      <c r="E5" s="4"/>
    </row>
    <row r="6" spans="1:5" ht="16.5" customHeight="1" x14ac:dyDescent="0.2">
      <c r="A6" s="7"/>
      <c r="B6" s="7"/>
      <c r="C6" s="566" t="s">
        <v>13</v>
      </c>
      <c r="D6" s="566"/>
      <c r="E6" s="8"/>
    </row>
    <row r="7" spans="1:5" ht="16.5" customHeight="1" x14ac:dyDescent="0.25">
      <c r="A7" s="1"/>
      <c r="B7" s="1"/>
      <c r="C7" s="1"/>
      <c r="D7" s="1"/>
      <c r="E7" s="1"/>
    </row>
    <row r="8" spans="1:5" ht="75" customHeight="1" x14ac:dyDescent="0.2">
      <c r="A8" s="265" t="s">
        <v>3</v>
      </c>
      <c r="B8" s="13" t="s">
        <v>8</v>
      </c>
      <c r="C8" s="14" t="s">
        <v>9</v>
      </c>
      <c r="D8" s="13" t="s">
        <v>10</v>
      </c>
      <c r="E8" s="10"/>
    </row>
    <row r="9" spans="1:5" ht="52.5" customHeight="1" x14ac:dyDescent="0.25">
      <c r="A9" s="666" t="s">
        <v>4</v>
      </c>
      <c r="B9" s="669" t="s">
        <v>11</v>
      </c>
      <c r="C9" s="15" t="s">
        <v>17</v>
      </c>
      <c r="D9" s="663" t="s">
        <v>451</v>
      </c>
      <c r="E9" s="9"/>
    </row>
    <row r="10" spans="1:5" ht="52.5" customHeight="1" x14ac:dyDescent="0.25">
      <c r="A10" s="667"/>
      <c r="B10" s="669"/>
      <c r="C10" s="16" t="s">
        <v>18</v>
      </c>
      <c r="D10" s="664"/>
      <c r="E10" s="9"/>
    </row>
    <row r="11" spans="1:5" ht="52.5" customHeight="1" x14ac:dyDescent="0.25">
      <c r="A11" s="668"/>
      <c r="B11" s="669"/>
      <c r="C11" s="124" t="s">
        <v>19</v>
      </c>
      <c r="D11" s="665"/>
      <c r="E11" s="9"/>
    </row>
    <row r="12" spans="1:5" ht="52.5" customHeight="1" x14ac:dyDescent="0.25">
      <c r="A12" s="661" t="s">
        <v>5</v>
      </c>
      <c r="B12" s="662" t="s">
        <v>12</v>
      </c>
      <c r="C12" s="15" t="s">
        <v>17</v>
      </c>
      <c r="D12" s="663" t="s">
        <v>451</v>
      </c>
      <c r="E12" s="9"/>
    </row>
    <row r="13" spans="1:5" ht="52.5" customHeight="1" x14ac:dyDescent="0.25">
      <c r="A13" s="661"/>
      <c r="B13" s="662"/>
      <c r="C13" s="16" t="s">
        <v>18</v>
      </c>
      <c r="D13" s="664"/>
      <c r="E13" s="1"/>
    </row>
    <row r="14" spans="1:5" ht="52.5" customHeight="1" x14ac:dyDescent="0.25">
      <c r="A14" s="661"/>
      <c r="B14" s="662"/>
      <c r="C14" s="124" t="s">
        <v>19</v>
      </c>
      <c r="D14" s="665"/>
      <c r="E14" s="1"/>
    </row>
    <row r="15" spans="1:5" ht="16.5" customHeight="1" x14ac:dyDescent="0.25">
      <c r="A15" s="5"/>
      <c r="B15" s="5"/>
      <c r="C15" s="5"/>
      <c r="D15" s="12"/>
    </row>
  </sheetData>
  <mergeCells count="9">
    <mergeCell ref="A12:A14"/>
    <mergeCell ref="B12:B14"/>
    <mergeCell ref="D12:D14"/>
    <mergeCell ref="A4:D4"/>
    <mergeCell ref="C5:D5"/>
    <mergeCell ref="C6:D6"/>
    <mergeCell ref="A9:A11"/>
    <mergeCell ref="B9:B11"/>
    <mergeCell ref="D9:D11"/>
  </mergeCells>
  <hyperlinks>
    <hyperlink ref="D9" r:id="rId1"/>
    <hyperlink ref="D12" r:id="rId2"/>
  </hyperlinks>
  <pageMargins left="0.70866141732283472" right="0.31496062992125984" top="0.35433070866141736" bottom="0.35433070866141736" header="0.31496062992125984" footer="0"/>
  <pageSetup paperSize="9" scale="90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7" zoomScale="70" zoomScaleNormal="70" zoomScaleSheetLayoutView="86" workbookViewId="0">
      <selection activeCell="F6" sqref="F6"/>
    </sheetView>
  </sheetViews>
  <sheetFormatPr defaultColWidth="12.7109375" defaultRowHeight="12.75" x14ac:dyDescent="0.2"/>
  <cols>
    <col min="1" max="1" width="4.140625" style="2" customWidth="1"/>
    <col min="2" max="2" width="11.7109375" style="2" customWidth="1"/>
    <col min="3" max="3" width="12.28515625" style="2" customWidth="1"/>
    <col min="4" max="4" width="11.28515625" style="2" customWidth="1"/>
    <col min="5" max="5" width="39.5703125" style="2" customWidth="1"/>
    <col min="6" max="6" width="36.28515625" style="2" customWidth="1"/>
    <col min="7" max="7" width="17.140625" style="2" customWidth="1"/>
    <col min="8" max="8" width="19.42578125" style="2" customWidth="1"/>
    <col min="9" max="9" width="16.85546875" style="2" customWidth="1"/>
    <col min="10" max="10" width="33.28515625" style="2" customWidth="1"/>
    <col min="11" max="16384" width="12.7109375" style="2"/>
  </cols>
  <sheetData>
    <row r="1" spans="1:10" x14ac:dyDescent="0.2">
      <c r="J1" s="12" t="s">
        <v>358</v>
      </c>
    </row>
    <row r="2" spans="1:10" x14ac:dyDescent="0.2">
      <c r="J2" s="12" t="s">
        <v>15</v>
      </c>
    </row>
    <row r="3" spans="1:10" x14ac:dyDescent="0.2">
      <c r="J3" s="12" t="s">
        <v>1</v>
      </c>
    </row>
    <row r="4" spans="1:10" s="130" customFormat="1" ht="15.75" x14ac:dyDescent="0.25"/>
    <row r="5" spans="1:10" s="4" customFormat="1" ht="18.75" x14ac:dyDescent="0.3">
      <c r="A5" s="670" t="s">
        <v>344</v>
      </c>
      <c r="B5" s="670"/>
      <c r="C5" s="670"/>
      <c r="D5" s="670"/>
      <c r="E5" s="670"/>
      <c r="F5" s="670"/>
      <c r="G5" s="670"/>
      <c r="H5" s="670"/>
      <c r="I5" s="670"/>
      <c r="J5" s="670"/>
    </row>
    <row r="6" spans="1:10" s="111" customFormat="1" ht="18.75" x14ac:dyDescent="0.3">
      <c r="A6" s="142"/>
      <c r="B6" s="142"/>
      <c r="C6" s="142"/>
      <c r="D6" s="142"/>
      <c r="F6" s="80" t="s">
        <v>345</v>
      </c>
      <c r="G6" s="143" t="s">
        <v>16</v>
      </c>
      <c r="H6" s="143"/>
      <c r="I6" s="144"/>
      <c r="J6" s="142"/>
    </row>
    <row r="7" spans="1:10" s="8" customFormat="1" ht="11.25" customHeight="1" x14ac:dyDescent="0.2">
      <c r="C7" s="7"/>
      <c r="D7" s="7"/>
      <c r="G7" s="140" t="s">
        <v>13</v>
      </c>
      <c r="H7" s="140"/>
      <c r="I7" s="140"/>
    </row>
    <row r="8" spans="1:10" s="130" customFormat="1" ht="15.75" x14ac:dyDescent="0.25"/>
    <row r="9" spans="1:10" s="132" customFormat="1" ht="134.25" customHeight="1" x14ac:dyDescent="0.2">
      <c r="A9" s="131" t="s">
        <v>176</v>
      </c>
      <c r="B9" s="141" t="s">
        <v>346</v>
      </c>
      <c r="C9" s="141" t="s">
        <v>347</v>
      </c>
      <c r="D9" s="141" t="s">
        <v>348</v>
      </c>
      <c r="E9" s="131" t="s">
        <v>349</v>
      </c>
      <c r="F9" s="131" t="s">
        <v>350</v>
      </c>
      <c r="G9" s="131" t="s">
        <v>351</v>
      </c>
      <c r="H9" s="131" t="s">
        <v>352</v>
      </c>
      <c r="I9" s="131" t="s">
        <v>353</v>
      </c>
      <c r="J9" s="131" t="s">
        <v>354</v>
      </c>
    </row>
    <row r="10" spans="1:10" s="134" customFormat="1" x14ac:dyDescent="0.2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</row>
    <row r="11" spans="1:10" ht="409.5" customHeight="1" x14ac:dyDescent="0.2">
      <c r="A11" s="135" t="s">
        <v>4</v>
      </c>
      <c r="B11" s="268" t="s">
        <v>376</v>
      </c>
      <c r="C11" s="75" t="s">
        <v>121</v>
      </c>
      <c r="D11" s="168" t="s">
        <v>454</v>
      </c>
      <c r="E11" s="136" t="s">
        <v>455</v>
      </c>
      <c r="F11" s="137" t="s">
        <v>456</v>
      </c>
      <c r="G11" s="137" t="s">
        <v>457</v>
      </c>
      <c r="H11" s="138" t="s">
        <v>462</v>
      </c>
      <c r="I11" s="269" t="s">
        <v>164</v>
      </c>
      <c r="J11" s="13" t="s">
        <v>164</v>
      </c>
    </row>
    <row r="13" spans="1:10" customFormat="1" x14ac:dyDescent="0.2">
      <c r="A13" s="139" t="s">
        <v>356</v>
      </c>
      <c r="B13" s="2" t="s">
        <v>357</v>
      </c>
      <c r="C13" s="2"/>
      <c r="D13" s="2"/>
      <c r="E13" s="2"/>
    </row>
    <row r="16" spans="1:10" ht="15" customHeight="1" x14ac:dyDescent="0.2"/>
  </sheetData>
  <sheetProtection formatCells="0" formatColumns="0" formatRows="0"/>
  <mergeCells count="1">
    <mergeCell ref="A5:J5"/>
  </mergeCells>
  <pageMargins left="0.11811023622047245" right="0" top="0.55118110236220474" bottom="0.15748031496062992" header="0.31496062992125984" footer="0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66" zoomScaleNormal="70" zoomScaleSheetLayoutView="66" workbookViewId="0">
      <selection activeCell="F13" sqref="F13"/>
    </sheetView>
  </sheetViews>
  <sheetFormatPr defaultColWidth="12.7109375" defaultRowHeight="12.75" x14ac:dyDescent="0.2"/>
  <cols>
    <col min="1" max="1" width="6.85546875" style="2" customWidth="1"/>
    <col min="2" max="2" width="73.28515625" style="2" customWidth="1"/>
    <col min="3" max="3" width="49.5703125" style="219" customWidth="1"/>
    <col min="4" max="16384" width="12.7109375" style="2"/>
  </cols>
  <sheetData>
    <row r="1" spans="1:3" x14ac:dyDescent="0.2">
      <c r="C1" s="218" t="s">
        <v>358</v>
      </c>
    </row>
    <row r="2" spans="1:3" x14ac:dyDescent="0.2">
      <c r="C2" s="218" t="s">
        <v>15</v>
      </c>
    </row>
    <row r="3" spans="1:3" x14ac:dyDescent="0.2">
      <c r="C3" s="218" t="s">
        <v>69</v>
      </c>
    </row>
    <row r="4" spans="1:3" s="130" customFormat="1" ht="15.75" x14ac:dyDescent="0.25">
      <c r="C4" s="220"/>
    </row>
    <row r="5" spans="1:3" s="4" customFormat="1" ht="18.75" x14ac:dyDescent="0.3">
      <c r="A5" s="670"/>
      <c r="B5" s="670"/>
      <c r="C5" s="670"/>
    </row>
    <row r="6" spans="1:3" ht="45" customHeight="1" x14ac:dyDescent="0.2">
      <c r="A6" s="671" t="s">
        <v>408</v>
      </c>
      <c r="B6" s="671"/>
      <c r="C6" s="671"/>
    </row>
    <row r="7" spans="1:3" s="111" customFormat="1" ht="15.75" customHeight="1" x14ac:dyDescent="0.3">
      <c r="A7" s="672" t="s">
        <v>453</v>
      </c>
      <c r="B7" s="672"/>
      <c r="C7" s="672"/>
    </row>
    <row r="9" spans="1:3" ht="15" x14ac:dyDescent="0.2">
      <c r="A9" s="214"/>
    </row>
    <row r="10" spans="1:3" ht="30" x14ac:dyDescent="0.2">
      <c r="A10" s="215" t="s">
        <v>391</v>
      </c>
      <c r="B10" s="215" t="s">
        <v>8</v>
      </c>
      <c r="C10" s="215" t="s">
        <v>392</v>
      </c>
    </row>
    <row r="11" spans="1:3" ht="36.75" customHeight="1" x14ac:dyDescent="0.2">
      <c r="A11" s="215">
        <v>1</v>
      </c>
      <c r="B11" s="216" t="s">
        <v>393</v>
      </c>
      <c r="C11" s="266" t="s">
        <v>164</v>
      </c>
    </row>
    <row r="12" spans="1:3" ht="36.75" customHeight="1" x14ac:dyDescent="0.2">
      <c r="A12" s="215">
        <v>2</v>
      </c>
      <c r="B12" s="216" t="s">
        <v>394</v>
      </c>
      <c r="C12" s="266" t="s">
        <v>164</v>
      </c>
    </row>
    <row r="13" spans="1:3" ht="36.75" customHeight="1" x14ac:dyDescent="0.2">
      <c r="A13" s="215">
        <v>3</v>
      </c>
      <c r="B13" s="216" t="s">
        <v>395</v>
      </c>
      <c r="C13" s="266" t="s">
        <v>164</v>
      </c>
    </row>
    <row r="14" spans="1:3" ht="36.75" customHeight="1" x14ac:dyDescent="0.2">
      <c r="A14" s="215">
        <v>4</v>
      </c>
      <c r="B14" s="216" t="s">
        <v>396</v>
      </c>
      <c r="C14" s="266" t="s">
        <v>164</v>
      </c>
    </row>
    <row r="15" spans="1:3" ht="54.75" customHeight="1" x14ac:dyDescent="0.2">
      <c r="A15" s="215">
        <v>5</v>
      </c>
      <c r="B15" s="216" t="s">
        <v>397</v>
      </c>
      <c r="C15" s="266" t="s">
        <v>164</v>
      </c>
    </row>
    <row r="16" spans="1:3" ht="50.25" customHeight="1" x14ac:dyDescent="0.2">
      <c r="A16" s="215">
        <v>6</v>
      </c>
      <c r="B16" s="216" t="s">
        <v>398</v>
      </c>
      <c r="C16" s="266" t="s">
        <v>164</v>
      </c>
    </row>
    <row r="17" spans="1:5" ht="54.75" customHeight="1" x14ac:dyDescent="0.2">
      <c r="A17" s="215">
        <v>7</v>
      </c>
      <c r="B17" s="217" t="s">
        <v>399</v>
      </c>
      <c r="C17" s="266" t="s">
        <v>164</v>
      </c>
    </row>
    <row r="18" spans="1:5" ht="36.75" customHeight="1" x14ac:dyDescent="0.2">
      <c r="A18" s="215">
        <v>8</v>
      </c>
      <c r="B18" s="216" t="s">
        <v>400</v>
      </c>
      <c r="C18" s="267" t="s">
        <v>451</v>
      </c>
    </row>
    <row r="19" spans="1:5" ht="36.75" customHeight="1" x14ac:dyDescent="0.2">
      <c r="A19" s="215">
        <v>9</v>
      </c>
      <c r="B19" s="216" t="s">
        <v>401</v>
      </c>
      <c r="C19" s="267" t="s">
        <v>451</v>
      </c>
    </row>
    <row r="20" spans="1:5" ht="36.75" customHeight="1" x14ac:dyDescent="0.2">
      <c r="A20" s="215">
        <v>10</v>
      </c>
      <c r="B20" s="216" t="s">
        <v>402</v>
      </c>
      <c r="C20" s="267" t="s">
        <v>451</v>
      </c>
    </row>
    <row r="21" spans="1:5" ht="36.75" customHeight="1" x14ac:dyDescent="0.2">
      <c r="A21" s="215">
        <v>11</v>
      </c>
      <c r="B21" s="216" t="s">
        <v>403</v>
      </c>
      <c r="C21" s="267" t="s">
        <v>451</v>
      </c>
    </row>
    <row r="22" spans="1:5" ht="48" customHeight="1" x14ac:dyDescent="0.2">
      <c r="A22" s="215">
        <v>12</v>
      </c>
      <c r="B22" s="216" t="s">
        <v>404</v>
      </c>
      <c r="C22" s="267" t="s">
        <v>451</v>
      </c>
    </row>
    <row r="23" spans="1:5" ht="36.75" customHeight="1" x14ac:dyDescent="0.2">
      <c r="A23" s="215">
        <v>13</v>
      </c>
      <c r="B23" s="216" t="s">
        <v>405</v>
      </c>
      <c r="C23" s="267" t="s">
        <v>451</v>
      </c>
    </row>
    <row r="24" spans="1:5" ht="36.75" customHeight="1" x14ac:dyDescent="0.2">
      <c r="A24" s="215">
        <v>14</v>
      </c>
      <c r="B24" s="216" t="s">
        <v>406</v>
      </c>
      <c r="C24" s="267" t="s">
        <v>451</v>
      </c>
    </row>
    <row r="25" spans="1:5" ht="36.75" customHeight="1" x14ac:dyDescent="0.2">
      <c r="A25" s="215">
        <v>15</v>
      </c>
      <c r="B25" s="216" t="s">
        <v>407</v>
      </c>
      <c r="C25" s="267" t="s">
        <v>451</v>
      </c>
    </row>
    <row r="26" spans="1:5" customFormat="1" ht="14.25" customHeight="1" x14ac:dyDescent="0.2">
      <c r="A26" s="2" t="s">
        <v>452</v>
      </c>
      <c r="B26" s="2"/>
      <c r="C26" s="233"/>
      <c r="D26" s="2"/>
      <c r="E26" s="2"/>
    </row>
  </sheetData>
  <sheetProtection formatCells="0" formatColumns="0" formatRows="0"/>
  <mergeCells count="3">
    <mergeCell ref="A5:C5"/>
    <mergeCell ref="A6:C6"/>
    <mergeCell ref="A7:C7"/>
  </mergeCells>
  <hyperlinks>
    <hyperlink ref="C18" r:id="rId1"/>
    <hyperlink ref="C19" r:id="rId2"/>
    <hyperlink ref="C20" r:id="rId3"/>
    <hyperlink ref="C21" r:id="rId4"/>
    <hyperlink ref="C22" r:id="rId5"/>
    <hyperlink ref="C23" r:id="rId6"/>
    <hyperlink ref="C24" r:id="rId7"/>
    <hyperlink ref="C25" r:id="rId8"/>
  </hyperlinks>
  <pageMargins left="0.51181102362204722" right="0" top="0.55118110236220474" bottom="0.15748031496062992" header="0.31496062992125984" footer="0"/>
  <pageSetup paperSize="9" scale="70" orientation="portrait" r:id="rId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80" zoomScaleSheetLayoutView="80" workbookViewId="0">
      <selection activeCell="I24" sqref="I24"/>
    </sheetView>
  </sheetViews>
  <sheetFormatPr defaultColWidth="11.42578125" defaultRowHeight="11.25" x14ac:dyDescent="0.2"/>
  <cols>
    <col min="1" max="1" width="5" style="117" customWidth="1"/>
    <col min="2" max="2" width="32.42578125" style="117" customWidth="1"/>
    <col min="3" max="4" width="15.140625" style="117" customWidth="1"/>
    <col min="5" max="5" width="13.85546875" style="117" customWidth="1"/>
    <col min="6" max="6" width="12.5703125" style="117" customWidth="1"/>
    <col min="7" max="7" width="16.5703125" style="117" customWidth="1"/>
    <col min="8" max="8" width="18.7109375" style="117" customWidth="1"/>
    <col min="9" max="9" width="19.5703125" style="117" customWidth="1"/>
    <col min="10" max="10" width="19" style="117" customWidth="1"/>
    <col min="11" max="16384" width="11.42578125" style="117"/>
  </cols>
  <sheetData>
    <row r="1" spans="1:10" s="118" customFormat="1" ht="13.5" customHeight="1" x14ac:dyDescent="0.2">
      <c r="A1" s="195"/>
      <c r="B1" s="195"/>
      <c r="C1" s="185"/>
      <c r="D1" s="185"/>
      <c r="E1" s="185"/>
      <c r="F1" s="185"/>
      <c r="G1" s="185"/>
      <c r="H1" s="185"/>
      <c r="I1" s="185"/>
      <c r="J1" s="27" t="s">
        <v>409</v>
      </c>
    </row>
    <row r="2" spans="1:10" x14ac:dyDescent="0.2">
      <c r="J2" s="27" t="s">
        <v>15</v>
      </c>
    </row>
    <row r="3" spans="1:10" ht="10.5" customHeight="1" x14ac:dyDescent="0.2">
      <c r="J3" s="221" t="s">
        <v>1</v>
      </c>
    </row>
    <row r="5" spans="1:10" ht="12.75" customHeight="1" x14ac:dyDescent="0.2">
      <c r="A5" s="452" t="s">
        <v>444</v>
      </c>
      <c r="B5" s="452"/>
      <c r="C5" s="452"/>
      <c r="D5" s="452"/>
      <c r="E5" s="452"/>
      <c r="F5" s="452"/>
      <c r="G5" s="452"/>
      <c r="H5" s="452"/>
      <c r="I5" s="452"/>
      <c r="J5" s="452"/>
    </row>
    <row r="6" spans="1:10" ht="12.75" customHeight="1" x14ac:dyDescent="0.2">
      <c r="A6" s="452" t="s">
        <v>467</v>
      </c>
      <c r="B6" s="452"/>
      <c r="C6" s="452"/>
      <c r="D6" s="452"/>
      <c r="E6" s="452"/>
      <c r="F6" s="452"/>
      <c r="G6" s="452"/>
      <c r="H6" s="452"/>
      <c r="I6" s="452"/>
      <c r="J6" s="452"/>
    </row>
    <row r="7" spans="1:10" ht="20.25" customHeight="1" x14ac:dyDescent="0.2">
      <c r="A7" s="673" t="s">
        <v>445</v>
      </c>
      <c r="B7" s="673"/>
      <c r="C7" s="673"/>
      <c r="D7" s="673"/>
      <c r="E7" s="673"/>
      <c r="F7" s="673"/>
      <c r="G7" s="673"/>
      <c r="H7" s="673"/>
      <c r="I7" s="673"/>
      <c r="J7" s="673"/>
    </row>
    <row r="8" spans="1:10" ht="6.75" customHeight="1" x14ac:dyDescent="0.2">
      <c r="A8" s="214"/>
      <c r="B8" s="2"/>
      <c r="C8" s="2"/>
      <c r="D8" s="2"/>
      <c r="E8" s="2"/>
      <c r="F8" s="2"/>
      <c r="G8" s="2"/>
      <c r="H8" s="2"/>
      <c r="I8" s="2"/>
      <c r="J8" s="2"/>
    </row>
    <row r="9" spans="1:10" ht="38.25" customHeight="1" x14ac:dyDescent="0.2">
      <c r="A9" s="674" t="s">
        <v>391</v>
      </c>
      <c r="B9" s="674" t="s">
        <v>197</v>
      </c>
      <c r="C9" s="674" t="s">
        <v>410</v>
      </c>
      <c r="D9" s="674"/>
      <c r="E9" s="674" t="s">
        <v>411</v>
      </c>
      <c r="F9" s="674"/>
      <c r="G9" s="674"/>
      <c r="H9" s="674" t="s">
        <v>412</v>
      </c>
      <c r="I9" s="674"/>
      <c r="J9" s="674"/>
    </row>
    <row r="10" spans="1:10" ht="50.25" customHeight="1" x14ac:dyDescent="0.2">
      <c r="A10" s="674"/>
      <c r="B10" s="674"/>
      <c r="C10" s="222" t="s">
        <v>413</v>
      </c>
      <c r="D10" s="222" t="s">
        <v>414</v>
      </c>
      <c r="E10" s="222" t="s">
        <v>415</v>
      </c>
      <c r="F10" s="222" t="s">
        <v>416</v>
      </c>
      <c r="G10" s="222" t="s">
        <v>417</v>
      </c>
      <c r="H10" s="222" t="s">
        <v>418</v>
      </c>
      <c r="I10" s="222" t="s">
        <v>419</v>
      </c>
      <c r="J10" s="222" t="s">
        <v>420</v>
      </c>
    </row>
    <row r="11" spans="1:10" ht="15" x14ac:dyDescent="0.2">
      <c r="A11" s="215">
        <v>1</v>
      </c>
      <c r="B11" s="215">
        <v>2</v>
      </c>
      <c r="C11" s="215">
        <v>3</v>
      </c>
      <c r="D11" s="215">
        <v>4</v>
      </c>
      <c r="E11" s="215">
        <v>5</v>
      </c>
      <c r="F11" s="215">
        <v>6</v>
      </c>
      <c r="G11" s="215">
        <v>7</v>
      </c>
      <c r="H11" s="215">
        <v>8</v>
      </c>
      <c r="I11" s="215">
        <v>9</v>
      </c>
      <c r="J11" s="215">
        <v>10</v>
      </c>
    </row>
    <row r="12" spans="1:10" ht="24" customHeight="1" x14ac:dyDescent="0.2">
      <c r="A12" s="215" t="s">
        <v>421</v>
      </c>
      <c r="B12" s="216" t="s">
        <v>422</v>
      </c>
      <c r="C12" s="215" t="s">
        <v>164</v>
      </c>
      <c r="D12" s="215" t="s">
        <v>164</v>
      </c>
      <c r="E12" s="215" t="s">
        <v>164</v>
      </c>
      <c r="F12" s="215" t="s">
        <v>164</v>
      </c>
      <c r="G12" s="215" t="s">
        <v>164</v>
      </c>
      <c r="H12" s="215" t="s">
        <v>164</v>
      </c>
      <c r="I12" s="215" t="s">
        <v>164</v>
      </c>
      <c r="J12" s="215" t="s">
        <v>164</v>
      </c>
    </row>
    <row r="13" spans="1:10" ht="47.25" customHeight="1" x14ac:dyDescent="0.2">
      <c r="A13" s="215" t="s">
        <v>423</v>
      </c>
      <c r="B13" s="216" t="s">
        <v>424</v>
      </c>
      <c r="C13" s="215" t="s">
        <v>164</v>
      </c>
      <c r="D13" s="215" t="s">
        <v>164</v>
      </c>
      <c r="E13" s="215" t="s">
        <v>164</v>
      </c>
      <c r="F13" s="215" t="s">
        <v>164</v>
      </c>
      <c r="G13" s="215" t="s">
        <v>164</v>
      </c>
      <c r="H13" s="215" t="s">
        <v>164</v>
      </c>
      <c r="I13" s="215" t="s">
        <v>164</v>
      </c>
      <c r="J13" s="215" t="s">
        <v>164</v>
      </c>
    </row>
    <row r="14" spans="1:10" ht="15" x14ac:dyDescent="0.2">
      <c r="A14" s="215" t="s">
        <v>425</v>
      </c>
      <c r="B14" s="216"/>
      <c r="C14" s="215" t="s">
        <v>164</v>
      </c>
      <c r="D14" s="215" t="s">
        <v>164</v>
      </c>
      <c r="E14" s="215" t="s">
        <v>164</v>
      </c>
      <c r="F14" s="215" t="s">
        <v>164</v>
      </c>
      <c r="G14" s="215" t="s">
        <v>164</v>
      </c>
      <c r="H14" s="215" t="s">
        <v>164</v>
      </c>
      <c r="I14" s="215" t="s">
        <v>164</v>
      </c>
      <c r="J14" s="215" t="s">
        <v>164</v>
      </c>
    </row>
    <row r="15" spans="1:10" ht="46.5" customHeight="1" x14ac:dyDescent="0.2">
      <c r="A15" s="215" t="s">
        <v>426</v>
      </c>
      <c r="B15" s="216" t="s">
        <v>427</v>
      </c>
      <c r="C15" s="215" t="s">
        <v>164</v>
      </c>
      <c r="D15" s="215" t="s">
        <v>164</v>
      </c>
      <c r="E15" s="215" t="s">
        <v>164</v>
      </c>
      <c r="F15" s="215" t="s">
        <v>164</v>
      </c>
      <c r="G15" s="215" t="s">
        <v>164</v>
      </c>
      <c r="H15" s="215" t="s">
        <v>164</v>
      </c>
      <c r="I15" s="215" t="s">
        <v>164</v>
      </c>
      <c r="J15" s="215" t="s">
        <v>164</v>
      </c>
    </row>
    <row r="16" spans="1:10" ht="15" x14ac:dyDescent="0.2">
      <c r="A16" s="215" t="s">
        <v>428</v>
      </c>
      <c r="B16" s="216"/>
      <c r="C16" s="215" t="s">
        <v>164</v>
      </c>
      <c r="D16" s="215" t="s">
        <v>164</v>
      </c>
      <c r="E16" s="215" t="s">
        <v>164</v>
      </c>
      <c r="F16" s="215" t="s">
        <v>164</v>
      </c>
      <c r="G16" s="215" t="s">
        <v>164</v>
      </c>
      <c r="H16" s="215" t="s">
        <v>164</v>
      </c>
      <c r="I16" s="215" t="s">
        <v>164</v>
      </c>
      <c r="J16" s="215" t="s">
        <v>164</v>
      </c>
    </row>
    <row r="17" spans="1:10" ht="24.75" customHeight="1" x14ac:dyDescent="0.2">
      <c r="A17" s="215" t="s">
        <v>429</v>
      </c>
      <c r="B17" s="216" t="s">
        <v>430</v>
      </c>
      <c r="C17" s="215" t="s">
        <v>164</v>
      </c>
      <c r="D17" s="215" t="s">
        <v>164</v>
      </c>
      <c r="E17" s="215" t="s">
        <v>164</v>
      </c>
      <c r="F17" s="215" t="s">
        <v>164</v>
      </c>
      <c r="G17" s="215" t="s">
        <v>164</v>
      </c>
      <c r="H17" s="215" t="s">
        <v>164</v>
      </c>
      <c r="I17" s="215" t="s">
        <v>164</v>
      </c>
      <c r="J17" s="215" t="s">
        <v>164</v>
      </c>
    </row>
    <row r="18" spans="1:10" ht="15" x14ac:dyDescent="0.2">
      <c r="A18" s="215" t="s">
        <v>431</v>
      </c>
      <c r="B18" s="216"/>
      <c r="C18" s="215" t="s">
        <v>164</v>
      </c>
      <c r="D18" s="215" t="s">
        <v>164</v>
      </c>
      <c r="E18" s="215" t="s">
        <v>164</v>
      </c>
      <c r="F18" s="215" t="s">
        <v>164</v>
      </c>
      <c r="G18" s="215" t="s">
        <v>164</v>
      </c>
      <c r="H18" s="215" t="s">
        <v>164</v>
      </c>
      <c r="I18" s="215" t="s">
        <v>164</v>
      </c>
      <c r="J18" s="215" t="s">
        <v>164</v>
      </c>
    </row>
    <row r="19" spans="1:10" ht="31.5" customHeight="1" x14ac:dyDescent="0.2">
      <c r="A19" s="215" t="s">
        <v>432</v>
      </c>
      <c r="B19" s="216" t="s">
        <v>433</v>
      </c>
      <c r="C19" s="215" t="s">
        <v>164</v>
      </c>
      <c r="D19" s="215" t="s">
        <v>164</v>
      </c>
      <c r="E19" s="215" t="s">
        <v>164</v>
      </c>
      <c r="F19" s="215" t="s">
        <v>164</v>
      </c>
      <c r="G19" s="215" t="s">
        <v>164</v>
      </c>
      <c r="H19" s="215" t="s">
        <v>164</v>
      </c>
      <c r="I19" s="215" t="s">
        <v>164</v>
      </c>
      <c r="J19" s="215" t="s">
        <v>164</v>
      </c>
    </row>
    <row r="20" spans="1:10" ht="15" x14ac:dyDescent="0.2">
      <c r="A20" s="215" t="s">
        <v>434</v>
      </c>
      <c r="B20" s="216"/>
      <c r="C20" s="215" t="s">
        <v>164</v>
      </c>
      <c r="D20" s="215" t="s">
        <v>164</v>
      </c>
      <c r="E20" s="215" t="s">
        <v>164</v>
      </c>
      <c r="F20" s="215" t="s">
        <v>164</v>
      </c>
      <c r="G20" s="215" t="s">
        <v>164</v>
      </c>
      <c r="H20" s="215" t="s">
        <v>164</v>
      </c>
      <c r="I20" s="215" t="s">
        <v>164</v>
      </c>
      <c r="J20" s="215" t="s">
        <v>164</v>
      </c>
    </row>
    <row r="21" spans="1:10" ht="43.5" customHeight="1" x14ac:dyDescent="0.2">
      <c r="A21" s="215" t="s">
        <v>435</v>
      </c>
      <c r="B21" s="216" t="s">
        <v>436</v>
      </c>
      <c r="C21" s="215" t="s">
        <v>164</v>
      </c>
      <c r="D21" s="215" t="s">
        <v>164</v>
      </c>
      <c r="E21" s="215" t="s">
        <v>164</v>
      </c>
      <c r="F21" s="215" t="s">
        <v>164</v>
      </c>
      <c r="G21" s="215" t="s">
        <v>164</v>
      </c>
      <c r="H21" s="215" t="s">
        <v>164</v>
      </c>
      <c r="I21" s="215" t="s">
        <v>164</v>
      </c>
      <c r="J21" s="215" t="s">
        <v>164</v>
      </c>
    </row>
    <row r="22" spans="1:10" ht="15" x14ac:dyDescent="0.2">
      <c r="A22" s="215" t="s">
        <v>437</v>
      </c>
      <c r="B22" s="216"/>
      <c r="C22" s="215" t="s">
        <v>164</v>
      </c>
      <c r="D22" s="215" t="s">
        <v>164</v>
      </c>
      <c r="E22" s="215" t="s">
        <v>164</v>
      </c>
      <c r="F22" s="215" t="s">
        <v>164</v>
      </c>
      <c r="G22" s="215" t="s">
        <v>164</v>
      </c>
      <c r="H22" s="215" t="s">
        <v>164</v>
      </c>
      <c r="I22" s="215" t="s">
        <v>164</v>
      </c>
      <c r="J22" s="215" t="s">
        <v>164</v>
      </c>
    </row>
    <row r="23" spans="1:10" ht="38.25" customHeight="1" x14ac:dyDescent="0.2">
      <c r="A23" s="215" t="s">
        <v>438</v>
      </c>
      <c r="B23" s="216" t="s">
        <v>439</v>
      </c>
      <c r="C23" s="215" t="s">
        <v>164</v>
      </c>
      <c r="D23" s="215" t="s">
        <v>164</v>
      </c>
      <c r="E23" s="215" t="s">
        <v>164</v>
      </c>
      <c r="F23" s="215" t="s">
        <v>164</v>
      </c>
      <c r="G23" s="215" t="s">
        <v>164</v>
      </c>
      <c r="H23" s="215" t="s">
        <v>164</v>
      </c>
      <c r="I23" s="215" t="s">
        <v>164</v>
      </c>
      <c r="J23" s="215" t="s">
        <v>164</v>
      </c>
    </row>
    <row r="24" spans="1:10" ht="15" x14ac:dyDescent="0.2">
      <c r="A24" s="215" t="s">
        <v>440</v>
      </c>
      <c r="B24" s="216"/>
      <c r="C24" s="215" t="s">
        <v>164</v>
      </c>
      <c r="D24" s="215" t="s">
        <v>164</v>
      </c>
      <c r="E24" s="215" t="s">
        <v>164</v>
      </c>
      <c r="F24" s="215" t="s">
        <v>164</v>
      </c>
      <c r="G24" s="215" t="s">
        <v>164</v>
      </c>
      <c r="H24" s="215" t="s">
        <v>164</v>
      </c>
      <c r="I24" s="215" t="s">
        <v>164</v>
      </c>
      <c r="J24" s="215" t="s">
        <v>164</v>
      </c>
    </row>
    <row r="25" spans="1:10" ht="29.25" customHeight="1" x14ac:dyDescent="0.2">
      <c r="A25" s="215" t="s">
        <v>441</v>
      </c>
      <c r="B25" s="216" t="s">
        <v>442</v>
      </c>
      <c r="C25" s="215" t="s">
        <v>164</v>
      </c>
      <c r="D25" s="215" t="s">
        <v>164</v>
      </c>
      <c r="E25" s="215" t="s">
        <v>164</v>
      </c>
      <c r="F25" s="215" t="s">
        <v>164</v>
      </c>
      <c r="G25" s="215" t="s">
        <v>164</v>
      </c>
      <c r="H25" s="215" t="s">
        <v>164</v>
      </c>
      <c r="I25" s="215" t="s">
        <v>164</v>
      </c>
      <c r="J25" s="215" t="s">
        <v>164</v>
      </c>
    </row>
    <row r="26" spans="1:10" ht="15" x14ac:dyDescent="0.2">
      <c r="A26" s="215" t="s">
        <v>443</v>
      </c>
      <c r="B26" s="216"/>
      <c r="C26" s="215" t="s">
        <v>164</v>
      </c>
      <c r="D26" s="215" t="s">
        <v>164</v>
      </c>
      <c r="E26" s="215" t="s">
        <v>164</v>
      </c>
      <c r="F26" s="215" t="s">
        <v>164</v>
      </c>
      <c r="G26" s="215" t="s">
        <v>164</v>
      </c>
      <c r="H26" s="215" t="s">
        <v>164</v>
      </c>
      <c r="I26" s="215" t="s">
        <v>164</v>
      </c>
      <c r="J26" s="215" t="s">
        <v>164</v>
      </c>
    </row>
    <row r="27" spans="1:10" customFormat="1" ht="12.75" x14ac:dyDescent="0.2">
      <c r="A27" s="2" t="s">
        <v>357</v>
      </c>
      <c r="B27" s="2"/>
      <c r="C27" s="2"/>
      <c r="D27" s="2"/>
      <c r="E27" s="2"/>
    </row>
  </sheetData>
  <sheetProtection selectLockedCells="1" selectUnlockedCells="1"/>
  <mergeCells count="8">
    <mergeCell ref="A5:J5"/>
    <mergeCell ref="A6:J6"/>
    <mergeCell ref="A7:J7"/>
    <mergeCell ref="A9:A10"/>
    <mergeCell ref="B9:B10"/>
    <mergeCell ref="C9:D9"/>
    <mergeCell ref="E9:G9"/>
    <mergeCell ref="H9:J9"/>
  </mergeCells>
  <pageMargins left="0.43307086614173229" right="0" top="0.78740157480314965" bottom="0.19685039370078741" header="0.19685039370078741" footer="0.51181102362204722"/>
  <pageSetup paperSize="9" scale="85" firstPageNumber="0" orientation="landscape" r:id="rId1"/>
  <headerFooter alignWithMargins="0">
    <oddHeader xml:space="preserve">&amp;R&amp;"Times New Roman,обычный"&amp;7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93"/>
  <sheetViews>
    <sheetView view="pageBreakPreview" topLeftCell="A193" zoomScale="77" zoomScaleSheetLayoutView="77" workbookViewId="0"/>
  </sheetViews>
  <sheetFormatPr defaultColWidth="11.42578125" defaultRowHeight="11.25" x14ac:dyDescent="0.2"/>
  <cols>
    <col min="1" max="1" width="5" style="344" customWidth="1"/>
    <col min="2" max="2" width="8.5703125" style="344" customWidth="1"/>
    <col min="3" max="3" width="2.28515625" style="344" customWidth="1"/>
    <col min="4" max="4" width="4" style="344" customWidth="1"/>
    <col min="5" max="5" width="2.85546875" style="344" customWidth="1"/>
    <col min="6" max="6" width="2.7109375" style="344" customWidth="1"/>
    <col min="7" max="7" width="4.42578125" style="344" customWidth="1"/>
    <col min="8" max="8" width="2.7109375" style="344" customWidth="1"/>
    <col min="9" max="9" width="4.7109375" style="344" customWidth="1"/>
    <col min="10" max="10" width="4.42578125" style="344" customWidth="1"/>
    <col min="11" max="12" width="5.28515625" style="344" customWidth="1"/>
    <col min="13" max="13" width="6.85546875" style="344" customWidth="1"/>
    <col min="14" max="14" width="5.140625" style="344" customWidth="1"/>
    <col min="15" max="15" width="4.42578125" style="344" customWidth="1"/>
    <col min="16" max="16" width="43.7109375" style="345" customWidth="1"/>
    <col min="17" max="17" width="10" style="344" customWidth="1"/>
    <col min="18" max="18" width="7.5703125" style="344" customWidth="1"/>
    <col min="19" max="19" width="8" style="344" customWidth="1"/>
    <col min="20" max="20" width="11.140625" style="345" customWidth="1"/>
    <col min="21" max="21" width="19" style="344" customWidth="1"/>
    <col min="22" max="22" width="16.5703125" style="379" customWidth="1"/>
    <col min="23" max="27" width="11.42578125" style="346"/>
    <col min="28" max="16384" width="11.42578125" style="344"/>
  </cols>
  <sheetData>
    <row r="1" spans="1:83" s="343" customFormat="1" ht="13.5" customHeight="1" x14ac:dyDescent="0.2">
      <c r="A1" s="335"/>
      <c r="B1" s="335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  <c r="N1" s="337"/>
      <c r="O1" s="337"/>
      <c r="P1" s="338"/>
      <c r="Q1" s="339"/>
      <c r="R1" s="336"/>
      <c r="S1" s="336"/>
      <c r="T1" s="340"/>
      <c r="U1" s="338"/>
      <c r="V1" s="341"/>
      <c r="W1" s="342"/>
      <c r="X1" s="342"/>
      <c r="Y1" s="342"/>
      <c r="Z1" s="342"/>
      <c r="AA1" s="342"/>
    </row>
    <row r="2" spans="1:83" x14ac:dyDescent="0.2">
      <c r="V2" s="697" t="s">
        <v>173</v>
      </c>
    </row>
    <row r="3" spans="1:83" ht="10.5" customHeight="1" x14ac:dyDescent="0.2">
      <c r="U3" s="348"/>
      <c r="V3" s="697" t="s">
        <v>15</v>
      </c>
    </row>
    <row r="5" spans="1:83" s="351" customFormat="1" ht="15.75" x14ac:dyDescent="0.25">
      <c r="A5" s="676" t="s">
        <v>20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349"/>
      <c r="X5" s="349"/>
      <c r="Y5" s="349"/>
      <c r="Z5" s="349"/>
      <c r="AA5" s="349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</row>
    <row r="6" spans="1:83" s="350" customFormat="1" ht="15.75" x14ac:dyDescent="0.25">
      <c r="M6" s="352" t="s">
        <v>21</v>
      </c>
      <c r="N6" s="677" t="s">
        <v>16</v>
      </c>
      <c r="O6" s="677"/>
      <c r="P6" s="677"/>
      <c r="Q6" s="677"/>
      <c r="R6" s="677"/>
      <c r="S6" s="677"/>
      <c r="T6" s="677"/>
      <c r="V6" s="351"/>
      <c r="W6" s="349"/>
      <c r="X6" s="349"/>
      <c r="Y6" s="349"/>
      <c r="Z6" s="349"/>
      <c r="AA6" s="349"/>
    </row>
    <row r="7" spans="1:83" s="353" customFormat="1" ht="15" x14ac:dyDescent="0.2">
      <c r="N7" s="678" t="s">
        <v>13</v>
      </c>
      <c r="O7" s="678"/>
      <c r="P7" s="678"/>
      <c r="Q7" s="678"/>
      <c r="R7" s="678"/>
      <c r="S7" s="678"/>
      <c r="T7" s="678"/>
      <c r="V7" s="354"/>
      <c r="W7" s="355"/>
      <c r="X7" s="355"/>
      <c r="Y7" s="355"/>
      <c r="Z7" s="355"/>
      <c r="AA7" s="355"/>
    </row>
    <row r="8" spans="1:83" s="356" customFormat="1" ht="33.75" customHeight="1" x14ac:dyDescent="0.2">
      <c r="A8" s="679" t="s">
        <v>519</v>
      </c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355"/>
      <c r="X8" s="355"/>
      <c r="Y8" s="355"/>
      <c r="Z8" s="355"/>
      <c r="AA8" s="355"/>
    </row>
    <row r="9" spans="1:83" s="357" customFormat="1" ht="12.75" customHeight="1" x14ac:dyDescent="0.2">
      <c r="A9" s="680" t="s">
        <v>3</v>
      </c>
      <c r="B9" s="681" t="s">
        <v>22</v>
      </c>
      <c r="C9" s="682" t="s">
        <v>23</v>
      </c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3" t="s">
        <v>24</v>
      </c>
      <c r="Q9" s="683" t="s">
        <v>25</v>
      </c>
      <c r="R9" s="683" t="s">
        <v>26</v>
      </c>
      <c r="S9" s="683" t="s">
        <v>27</v>
      </c>
      <c r="T9" s="683" t="s">
        <v>28</v>
      </c>
      <c r="U9" s="683" t="s">
        <v>29</v>
      </c>
      <c r="V9" s="683" t="s">
        <v>30</v>
      </c>
      <c r="W9" s="346"/>
      <c r="X9" s="346"/>
      <c r="Y9" s="346"/>
      <c r="Z9" s="346"/>
      <c r="AA9" s="346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</row>
    <row r="10" spans="1:83" ht="12.75" customHeight="1" x14ac:dyDescent="0.2">
      <c r="A10" s="680"/>
      <c r="B10" s="681"/>
      <c r="C10" s="682" t="s">
        <v>31</v>
      </c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4" t="s">
        <v>32</v>
      </c>
      <c r="O10" s="684"/>
      <c r="P10" s="683"/>
      <c r="Q10" s="683"/>
      <c r="R10" s="683"/>
      <c r="S10" s="683"/>
      <c r="T10" s="683"/>
      <c r="U10" s="683"/>
      <c r="V10" s="683"/>
    </row>
    <row r="11" spans="1:83" ht="12.75" customHeight="1" x14ac:dyDescent="0.2">
      <c r="A11" s="680"/>
      <c r="B11" s="681"/>
      <c r="C11" s="682" t="s">
        <v>33</v>
      </c>
      <c r="D11" s="682"/>
      <c r="E11" s="682"/>
      <c r="F11" s="682"/>
      <c r="G11" s="682"/>
      <c r="H11" s="682"/>
      <c r="I11" s="682"/>
      <c r="J11" s="682"/>
      <c r="K11" s="682"/>
      <c r="L11" s="682"/>
      <c r="M11" s="684" t="s">
        <v>34</v>
      </c>
      <c r="N11" s="684"/>
      <c r="O11" s="684"/>
      <c r="P11" s="683"/>
      <c r="Q11" s="683"/>
      <c r="R11" s="683"/>
      <c r="S11" s="683"/>
      <c r="T11" s="683"/>
      <c r="U11" s="683"/>
      <c r="V11" s="683"/>
    </row>
    <row r="12" spans="1:83" ht="25.5" customHeight="1" x14ac:dyDescent="0.2">
      <c r="A12" s="680"/>
      <c r="B12" s="681"/>
      <c r="C12" s="682" t="s">
        <v>35</v>
      </c>
      <c r="D12" s="682"/>
      <c r="E12" s="682"/>
      <c r="F12" s="682" t="s">
        <v>36</v>
      </c>
      <c r="G12" s="682"/>
      <c r="H12" s="682"/>
      <c r="I12" s="684" t="s">
        <v>37</v>
      </c>
      <c r="J12" s="684"/>
      <c r="K12" s="684" t="s">
        <v>38</v>
      </c>
      <c r="L12" s="684"/>
      <c r="M12" s="684"/>
      <c r="N12" s="683" t="s">
        <v>39</v>
      </c>
      <c r="O12" s="683" t="s">
        <v>40</v>
      </c>
      <c r="P12" s="683"/>
      <c r="Q12" s="683"/>
      <c r="R12" s="683"/>
      <c r="S12" s="683"/>
      <c r="T12" s="683"/>
      <c r="U12" s="683"/>
      <c r="V12" s="683"/>
    </row>
    <row r="13" spans="1:83" s="361" customFormat="1" ht="101.25" customHeight="1" x14ac:dyDescent="0.2">
      <c r="A13" s="680"/>
      <c r="B13" s="681"/>
      <c r="C13" s="358" t="s">
        <v>41</v>
      </c>
      <c r="D13" s="359" t="s">
        <v>42</v>
      </c>
      <c r="E13" s="358" t="s">
        <v>43</v>
      </c>
      <c r="F13" s="358" t="s">
        <v>44</v>
      </c>
      <c r="G13" s="359" t="s">
        <v>45</v>
      </c>
      <c r="H13" s="358" t="s">
        <v>46</v>
      </c>
      <c r="I13" s="359" t="s">
        <v>47</v>
      </c>
      <c r="J13" s="359" t="s">
        <v>48</v>
      </c>
      <c r="K13" s="359" t="s">
        <v>49</v>
      </c>
      <c r="L13" s="359" t="s">
        <v>50</v>
      </c>
      <c r="M13" s="684"/>
      <c r="N13" s="683"/>
      <c r="O13" s="683"/>
      <c r="P13" s="683"/>
      <c r="Q13" s="683"/>
      <c r="R13" s="683"/>
      <c r="S13" s="683"/>
      <c r="T13" s="683"/>
      <c r="U13" s="683"/>
      <c r="V13" s="683"/>
      <c r="W13" s="360"/>
      <c r="X13" s="346"/>
      <c r="Y13" s="346"/>
      <c r="Z13" s="346"/>
      <c r="AA13" s="346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</row>
    <row r="14" spans="1:83" s="365" customFormat="1" ht="11.25" customHeight="1" x14ac:dyDescent="0.2">
      <c r="A14" s="362" t="s">
        <v>4</v>
      </c>
      <c r="B14" s="362" t="s">
        <v>5</v>
      </c>
      <c r="C14" s="362" t="s">
        <v>6</v>
      </c>
      <c r="D14" s="362" t="s">
        <v>7</v>
      </c>
      <c r="E14" s="362" t="s">
        <v>51</v>
      </c>
      <c r="F14" s="362" t="s">
        <v>52</v>
      </c>
      <c r="G14" s="362" t="s">
        <v>53</v>
      </c>
      <c r="H14" s="362" t="s">
        <v>54</v>
      </c>
      <c r="I14" s="362" t="s">
        <v>55</v>
      </c>
      <c r="J14" s="362" t="s">
        <v>56</v>
      </c>
      <c r="K14" s="362" t="s">
        <v>57</v>
      </c>
      <c r="L14" s="362" t="s">
        <v>58</v>
      </c>
      <c r="M14" s="362" t="s">
        <v>59</v>
      </c>
      <c r="N14" s="362" t="s">
        <v>60</v>
      </c>
      <c r="O14" s="362" t="s">
        <v>61</v>
      </c>
      <c r="P14" s="363" t="s">
        <v>62</v>
      </c>
      <c r="Q14" s="362" t="s">
        <v>63</v>
      </c>
      <c r="R14" s="362" t="s">
        <v>64</v>
      </c>
      <c r="S14" s="362" t="s">
        <v>65</v>
      </c>
      <c r="T14" s="363" t="s">
        <v>66</v>
      </c>
      <c r="U14" s="362" t="s">
        <v>67</v>
      </c>
      <c r="V14" s="362" t="s">
        <v>68</v>
      </c>
      <c r="W14" s="364"/>
      <c r="X14" s="346"/>
      <c r="Y14" s="346"/>
      <c r="Z14" s="346"/>
      <c r="AA14" s="346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</row>
    <row r="15" spans="1:83" s="375" customFormat="1" ht="20.25" customHeight="1" x14ac:dyDescent="0.2">
      <c r="A15" s="363" t="s">
        <v>4</v>
      </c>
      <c r="B15" s="366">
        <v>44927</v>
      </c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8">
        <v>1</v>
      </c>
      <c r="N15" s="368"/>
      <c r="O15" s="368"/>
      <c r="P15" s="369" t="s">
        <v>459</v>
      </c>
      <c r="Q15" s="370">
        <f>T15/S15</f>
        <v>0.35604000000000002</v>
      </c>
      <c r="R15" s="371" t="s">
        <v>461</v>
      </c>
      <c r="S15" s="371">
        <v>1</v>
      </c>
      <c r="T15" s="372">
        <v>0.35604000000000002</v>
      </c>
      <c r="U15" s="368" t="s">
        <v>460</v>
      </c>
      <c r="V15" s="373" t="s">
        <v>521</v>
      </c>
      <c r="W15" s="374"/>
      <c r="X15" s="374"/>
      <c r="Y15" s="374"/>
      <c r="Z15" s="374"/>
      <c r="AA15" s="374"/>
    </row>
    <row r="16" spans="1:83" s="375" customFormat="1" ht="20.25" customHeight="1" x14ac:dyDescent="0.2">
      <c r="A16" s="363" t="s">
        <v>5</v>
      </c>
      <c r="B16" s="366">
        <v>44927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8">
        <v>1</v>
      </c>
      <c r="N16" s="368"/>
      <c r="O16" s="376"/>
      <c r="P16" s="293" t="s">
        <v>535</v>
      </c>
      <c r="Q16" s="377">
        <f t="shared" ref="Q16" si="0">T16/S16</f>
        <v>1.365</v>
      </c>
      <c r="R16" s="378" t="s">
        <v>536</v>
      </c>
      <c r="S16" s="333">
        <v>5</v>
      </c>
      <c r="T16" s="372">
        <v>6.8250000000000002</v>
      </c>
      <c r="U16" s="368" t="s">
        <v>472</v>
      </c>
      <c r="V16" s="373" t="s">
        <v>537</v>
      </c>
      <c r="W16" s="300"/>
      <c r="X16" s="301"/>
      <c r="Y16" s="374"/>
      <c r="Z16" s="374"/>
      <c r="AA16" s="374"/>
    </row>
    <row r="18" spans="1:83" s="343" customFormat="1" ht="13.5" customHeight="1" x14ac:dyDescent="0.2">
      <c r="A18" s="335"/>
      <c r="B18" s="335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7"/>
      <c r="N18" s="337"/>
      <c r="O18" s="337"/>
      <c r="P18" s="338"/>
      <c r="Q18" s="339"/>
      <c r="R18" s="336"/>
      <c r="S18" s="336"/>
      <c r="T18" s="340"/>
      <c r="U18" s="338"/>
      <c r="V18" s="341"/>
      <c r="W18" s="342"/>
      <c r="X18" s="342"/>
      <c r="Y18" s="342"/>
      <c r="Z18" s="342"/>
      <c r="AA18" s="342"/>
    </row>
    <row r="19" spans="1:83" x14ac:dyDescent="0.2">
      <c r="V19" s="697" t="s">
        <v>173</v>
      </c>
    </row>
    <row r="20" spans="1:83" ht="10.5" customHeight="1" x14ac:dyDescent="0.2">
      <c r="U20" s="348"/>
      <c r="V20" s="697" t="s">
        <v>15</v>
      </c>
    </row>
    <row r="22" spans="1:83" s="351" customFormat="1" ht="15.75" x14ac:dyDescent="0.25">
      <c r="A22" s="676" t="s">
        <v>20</v>
      </c>
      <c r="B22" s="676"/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349"/>
      <c r="X22" s="349"/>
      <c r="Y22" s="349"/>
      <c r="Z22" s="349"/>
      <c r="AA22" s="349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</row>
    <row r="23" spans="1:83" s="350" customFormat="1" ht="15.75" x14ac:dyDescent="0.25">
      <c r="M23" s="352" t="s">
        <v>21</v>
      </c>
      <c r="N23" s="677" t="s">
        <v>16</v>
      </c>
      <c r="O23" s="677"/>
      <c r="P23" s="677"/>
      <c r="Q23" s="677"/>
      <c r="R23" s="677"/>
      <c r="S23" s="677"/>
      <c r="T23" s="677"/>
      <c r="V23" s="351"/>
      <c r="W23" s="349"/>
      <c r="X23" s="349"/>
      <c r="Y23" s="349"/>
      <c r="Z23" s="349"/>
      <c r="AA23" s="349"/>
    </row>
    <row r="24" spans="1:83" s="353" customFormat="1" ht="15" x14ac:dyDescent="0.2">
      <c r="N24" s="678" t="s">
        <v>13</v>
      </c>
      <c r="O24" s="678"/>
      <c r="P24" s="678"/>
      <c r="Q24" s="678"/>
      <c r="R24" s="678"/>
      <c r="S24" s="678"/>
      <c r="T24" s="678"/>
      <c r="V24" s="354"/>
      <c r="W24" s="355"/>
      <c r="X24" s="355"/>
      <c r="Y24" s="355"/>
      <c r="Z24" s="355"/>
      <c r="AA24" s="355"/>
    </row>
    <row r="25" spans="1:83" s="356" customFormat="1" ht="33.75" customHeight="1" x14ac:dyDescent="0.2">
      <c r="A25" s="679" t="s">
        <v>520</v>
      </c>
      <c r="B25" s="679"/>
      <c r="C25" s="679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79"/>
      <c r="T25" s="679"/>
      <c r="U25" s="679"/>
      <c r="V25" s="679"/>
      <c r="W25" s="355"/>
      <c r="X25" s="355"/>
      <c r="Y25" s="355"/>
      <c r="Z25" s="355"/>
      <c r="AA25" s="355"/>
    </row>
    <row r="26" spans="1:83" s="357" customFormat="1" ht="12.75" customHeight="1" x14ac:dyDescent="0.2">
      <c r="A26" s="680" t="s">
        <v>3</v>
      </c>
      <c r="B26" s="681" t="s">
        <v>22</v>
      </c>
      <c r="C26" s="682" t="s">
        <v>23</v>
      </c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3" t="s">
        <v>24</v>
      </c>
      <c r="Q26" s="683" t="s">
        <v>25</v>
      </c>
      <c r="R26" s="683" t="s">
        <v>26</v>
      </c>
      <c r="S26" s="683" t="s">
        <v>27</v>
      </c>
      <c r="T26" s="683" t="s">
        <v>28</v>
      </c>
      <c r="U26" s="683" t="s">
        <v>29</v>
      </c>
      <c r="V26" s="683" t="s">
        <v>30</v>
      </c>
      <c r="W26" s="346"/>
      <c r="X26" s="346"/>
      <c r="Y26" s="346"/>
      <c r="Z26" s="346"/>
      <c r="AA26" s="346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4"/>
      <c r="CD26" s="344"/>
      <c r="CE26" s="344"/>
    </row>
    <row r="27" spans="1:83" ht="12.75" customHeight="1" x14ac:dyDescent="0.2">
      <c r="A27" s="680"/>
      <c r="B27" s="681"/>
      <c r="C27" s="682" t="s">
        <v>31</v>
      </c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4" t="s">
        <v>32</v>
      </c>
      <c r="O27" s="684"/>
      <c r="P27" s="683"/>
      <c r="Q27" s="683"/>
      <c r="R27" s="683"/>
      <c r="S27" s="683"/>
      <c r="T27" s="683"/>
      <c r="U27" s="683"/>
      <c r="V27" s="683"/>
    </row>
    <row r="28" spans="1:83" ht="12.75" customHeight="1" x14ac:dyDescent="0.2">
      <c r="A28" s="680"/>
      <c r="B28" s="681"/>
      <c r="C28" s="682" t="s">
        <v>33</v>
      </c>
      <c r="D28" s="682"/>
      <c r="E28" s="682"/>
      <c r="F28" s="682"/>
      <c r="G28" s="682"/>
      <c r="H28" s="682"/>
      <c r="I28" s="682"/>
      <c r="J28" s="682"/>
      <c r="K28" s="682"/>
      <c r="L28" s="682"/>
      <c r="M28" s="684" t="s">
        <v>34</v>
      </c>
      <c r="N28" s="684"/>
      <c r="O28" s="684"/>
      <c r="P28" s="683"/>
      <c r="Q28" s="683"/>
      <c r="R28" s="683"/>
      <c r="S28" s="683"/>
      <c r="T28" s="683"/>
      <c r="U28" s="683"/>
      <c r="V28" s="683"/>
    </row>
    <row r="29" spans="1:83" ht="25.5" customHeight="1" x14ac:dyDescent="0.2">
      <c r="A29" s="680"/>
      <c r="B29" s="681"/>
      <c r="C29" s="682" t="s">
        <v>35</v>
      </c>
      <c r="D29" s="682"/>
      <c r="E29" s="682"/>
      <c r="F29" s="682" t="s">
        <v>36</v>
      </c>
      <c r="G29" s="682"/>
      <c r="H29" s="682"/>
      <c r="I29" s="684" t="s">
        <v>37</v>
      </c>
      <c r="J29" s="684"/>
      <c r="K29" s="684" t="s">
        <v>38</v>
      </c>
      <c r="L29" s="684"/>
      <c r="M29" s="684"/>
      <c r="N29" s="683" t="s">
        <v>39</v>
      </c>
      <c r="O29" s="683" t="s">
        <v>40</v>
      </c>
      <c r="P29" s="683"/>
      <c r="Q29" s="683"/>
      <c r="R29" s="683"/>
      <c r="S29" s="683"/>
      <c r="T29" s="683"/>
      <c r="U29" s="683"/>
      <c r="V29" s="683"/>
    </row>
    <row r="30" spans="1:83" s="361" customFormat="1" ht="101.25" customHeight="1" x14ac:dyDescent="0.2">
      <c r="A30" s="680"/>
      <c r="B30" s="681"/>
      <c r="C30" s="358" t="s">
        <v>41</v>
      </c>
      <c r="D30" s="359" t="s">
        <v>42</v>
      </c>
      <c r="E30" s="358" t="s">
        <v>43</v>
      </c>
      <c r="F30" s="358" t="s">
        <v>44</v>
      </c>
      <c r="G30" s="359" t="s">
        <v>45</v>
      </c>
      <c r="H30" s="358" t="s">
        <v>46</v>
      </c>
      <c r="I30" s="359" t="s">
        <v>47</v>
      </c>
      <c r="J30" s="359" t="s">
        <v>48</v>
      </c>
      <c r="K30" s="359" t="s">
        <v>49</v>
      </c>
      <c r="L30" s="359" t="s">
        <v>50</v>
      </c>
      <c r="M30" s="684"/>
      <c r="N30" s="683"/>
      <c r="O30" s="683"/>
      <c r="P30" s="683"/>
      <c r="Q30" s="683"/>
      <c r="R30" s="683"/>
      <c r="S30" s="683"/>
      <c r="T30" s="683"/>
      <c r="U30" s="683"/>
      <c r="V30" s="683"/>
      <c r="W30" s="346"/>
      <c r="X30" s="346"/>
      <c r="Y30" s="346"/>
      <c r="Z30" s="346"/>
      <c r="AA30" s="346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  <c r="BI30" s="344"/>
      <c r="BJ30" s="344"/>
      <c r="BK30" s="344"/>
      <c r="BL30" s="344"/>
      <c r="BM30" s="344"/>
      <c r="BN30" s="344"/>
      <c r="BO30" s="344"/>
      <c r="BP30" s="344"/>
      <c r="BQ30" s="344"/>
      <c r="BR30" s="344"/>
      <c r="BS30" s="344"/>
      <c r="BT30" s="344"/>
      <c r="BU30" s="344"/>
      <c r="BV30" s="344"/>
      <c r="BW30" s="344"/>
      <c r="BX30" s="344"/>
      <c r="BY30" s="344"/>
      <c r="BZ30" s="344"/>
      <c r="CA30" s="344"/>
      <c r="CB30" s="344"/>
      <c r="CC30" s="344"/>
      <c r="CD30" s="344"/>
      <c r="CE30" s="344"/>
    </row>
    <row r="31" spans="1:83" s="365" customFormat="1" x14ac:dyDescent="0.2">
      <c r="A31" s="362" t="s">
        <v>4</v>
      </c>
      <c r="B31" s="362" t="s">
        <v>5</v>
      </c>
      <c r="C31" s="362" t="s">
        <v>6</v>
      </c>
      <c r="D31" s="362" t="s">
        <v>7</v>
      </c>
      <c r="E31" s="362" t="s">
        <v>51</v>
      </c>
      <c r="F31" s="362" t="s">
        <v>52</v>
      </c>
      <c r="G31" s="362" t="s">
        <v>53</v>
      </c>
      <c r="H31" s="362" t="s">
        <v>54</v>
      </c>
      <c r="I31" s="362" t="s">
        <v>55</v>
      </c>
      <c r="J31" s="362" t="s">
        <v>56</v>
      </c>
      <c r="K31" s="362" t="s">
        <v>57</v>
      </c>
      <c r="L31" s="362" t="s">
        <v>58</v>
      </c>
      <c r="M31" s="362" t="s">
        <v>59</v>
      </c>
      <c r="N31" s="362" t="s">
        <v>60</v>
      </c>
      <c r="O31" s="362" t="s">
        <v>61</v>
      </c>
      <c r="P31" s="363" t="s">
        <v>62</v>
      </c>
      <c r="Q31" s="362" t="s">
        <v>63</v>
      </c>
      <c r="R31" s="362" t="s">
        <v>64</v>
      </c>
      <c r="S31" s="362" t="s">
        <v>65</v>
      </c>
      <c r="T31" s="363" t="s">
        <v>66</v>
      </c>
      <c r="U31" s="362" t="s">
        <v>67</v>
      </c>
      <c r="V31" s="362" t="s">
        <v>68</v>
      </c>
      <c r="W31" s="346"/>
      <c r="X31" s="346"/>
      <c r="Y31" s="346"/>
      <c r="Z31" s="346"/>
      <c r="AA31" s="346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4"/>
      <c r="BW31" s="344"/>
      <c r="BX31" s="344"/>
      <c r="BY31" s="344"/>
      <c r="BZ31" s="344"/>
      <c r="CA31" s="344"/>
      <c r="CB31" s="344"/>
      <c r="CC31" s="344"/>
      <c r="CD31" s="344"/>
      <c r="CE31" s="344"/>
    </row>
    <row r="32" spans="1:83" s="365" customFormat="1" ht="46.5" customHeight="1" x14ac:dyDescent="0.2">
      <c r="A32" s="363" t="s">
        <v>4</v>
      </c>
      <c r="B32" s="366">
        <v>44958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80" t="s">
        <v>4</v>
      </c>
      <c r="N32" s="381"/>
      <c r="O32" s="380"/>
      <c r="P32" s="382" t="s">
        <v>539</v>
      </c>
      <c r="Q32" s="383">
        <f t="shared" ref="Q32:Q39" si="1">T32/S32</f>
        <v>1.365</v>
      </c>
      <c r="R32" s="384" t="s">
        <v>482</v>
      </c>
      <c r="S32" s="385">
        <v>16</v>
      </c>
      <c r="T32" s="386">
        <v>21.84</v>
      </c>
      <c r="U32" s="384" t="s">
        <v>458</v>
      </c>
      <c r="V32" s="387" t="s">
        <v>538</v>
      </c>
      <c r="W32" s="346"/>
      <c r="X32" s="346"/>
      <c r="Y32" s="346"/>
      <c r="Z32" s="346"/>
      <c r="AA32" s="346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4"/>
      <c r="BS32" s="344"/>
      <c r="BT32" s="344"/>
      <c r="BU32" s="344"/>
      <c r="BV32" s="344"/>
      <c r="BW32" s="344"/>
      <c r="BX32" s="344"/>
      <c r="BY32" s="344"/>
      <c r="BZ32" s="344"/>
      <c r="CA32" s="344"/>
      <c r="CB32" s="344"/>
      <c r="CC32" s="344"/>
      <c r="CD32" s="344"/>
      <c r="CE32" s="344"/>
    </row>
    <row r="33" spans="1:83" s="365" customFormat="1" ht="24.75" customHeight="1" x14ac:dyDescent="0.2">
      <c r="A33" s="363" t="s">
        <v>5</v>
      </c>
      <c r="B33" s="366">
        <v>44958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80" t="s">
        <v>4</v>
      </c>
      <c r="N33" s="381"/>
      <c r="O33" s="380"/>
      <c r="P33" s="382" t="s">
        <v>544</v>
      </c>
      <c r="Q33" s="383">
        <f t="shared" si="1"/>
        <v>4.269333333333333</v>
      </c>
      <c r="R33" s="384" t="s">
        <v>461</v>
      </c>
      <c r="S33" s="385">
        <v>3</v>
      </c>
      <c r="T33" s="386">
        <v>12.808</v>
      </c>
      <c r="U33" s="384" t="s">
        <v>458</v>
      </c>
      <c r="V33" s="387" t="s">
        <v>543</v>
      </c>
      <c r="W33" s="346"/>
      <c r="Y33" s="346"/>
      <c r="Z33" s="346"/>
      <c r="AA33" s="346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</row>
    <row r="34" spans="1:83" s="365" customFormat="1" ht="32.25" customHeight="1" x14ac:dyDescent="0.2">
      <c r="A34" s="363" t="s">
        <v>6</v>
      </c>
      <c r="B34" s="366">
        <v>44958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80" t="s">
        <v>4</v>
      </c>
      <c r="N34" s="381"/>
      <c r="O34" s="380"/>
      <c r="P34" s="382" t="s">
        <v>540</v>
      </c>
      <c r="Q34" s="383">
        <f t="shared" si="1"/>
        <v>0.91</v>
      </c>
      <c r="R34" s="384" t="s">
        <v>482</v>
      </c>
      <c r="S34" s="385">
        <v>1</v>
      </c>
      <c r="T34" s="386">
        <v>0.91</v>
      </c>
      <c r="U34" s="384" t="s">
        <v>458</v>
      </c>
      <c r="V34" s="387" t="s">
        <v>538</v>
      </c>
      <c r="W34" s="346"/>
      <c r="X34" s="346"/>
      <c r="Y34" s="346"/>
      <c r="Z34" s="346"/>
      <c r="AA34" s="346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44"/>
      <c r="BZ34" s="344"/>
      <c r="CA34" s="344"/>
      <c r="CB34" s="344"/>
      <c r="CC34" s="344"/>
      <c r="CD34" s="344"/>
      <c r="CE34" s="344"/>
    </row>
    <row r="35" spans="1:83" s="365" customFormat="1" ht="32.25" customHeight="1" x14ac:dyDescent="0.2">
      <c r="A35" s="363" t="s">
        <v>7</v>
      </c>
      <c r="B35" s="366">
        <v>44958</v>
      </c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80" t="s">
        <v>4</v>
      </c>
      <c r="N35" s="381"/>
      <c r="O35" s="380"/>
      <c r="P35" s="382" t="s">
        <v>541</v>
      </c>
      <c r="Q35" s="383">
        <f t="shared" si="1"/>
        <v>0.91</v>
      </c>
      <c r="R35" s="384" t="s">
        <v>482</v>
      </c>
      <c r="S35" s="385">
        <v>8</v>
      </c>
      <c r="T35" s="386">
        <v>7.28</v>
      </c>
      <c r="U35" s="384" t="s">
        <v>458</v>
      </c>
      <c r="V35" s="387" t="s">
        <v>538</v>
      </c>
      <c r="W35" s="346"/>
      <c r="X35" s="346"/>
      <c r="Y35" s="346"/>
      <c r="Z35" s="346"/>
      <c r="AA35" s="346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</row>
    <row r="36" spans="1:83" s="365" customFormat="1" ht="45.75" customHeight="1" x14ac:dyDescent="0.2">
      <c r="A36" s="363" t="s">
        <v>51</v>
      </c>
      <c r="B36" s="366">
        <v>44958</v>
      </c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80" t="s">
        <v>4</v>
      </c>
      <c r="N36" s="381"/>
      <c r="O36" s="380"/>
      <c r="P36" s="382" t="s">
        <v>542</v>
      </c>
      <c r="Q36" s="383">
        <f t="shared" si="1"/>
        <v>1.365</v>
      </c>
      <c r="R36" s="384" t="s">
        <v>482</v>
      </c>
      <c r="S36" s="385">
        <v>6</v>
      </c>
      <c r="T36" s="386">
        <v>8.19</v>
      </c>
      <c r="U36" s="384" t="s">
        <v>458</v>
      </c>
      <c r="V36" s="387" t="s">
        <v>538</v>
      </c>
      <c r="W36" s="346"/>
      <c r="X36" s="346"/>
      <c r="Y36" s="346"/>
      <c r="Z36" s="346"/>
      <c r="AA36" s="346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</row>
    <row r="37" spans="1:83" s="375" customFormat="1" ht="20.25" customHeight="1" x14ac:dyDescent="0.2">
      <c r="A37" s="363" t="s">
        <v>52</v>
      </c>
      <c r="B37" s="388">
        <v>44958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89">
        <v>1</v>
      </c>
      <c r="N37" s="389"/>
      <c r="O37" s="389"/>
      <c r="P37" s="369" t="s">
        <v>459</v>
      </c>
      <c r="Q37" s="370">
        <f t="shared" si="1"/>
        <v>0.37436000000000003</v>
      </c>
      <c r="R37" s="371" t="s">
        <v>461</v>
      </c>
      <c r="S37" s="390">
        <v>1</v>
      </c>
      <c r="T37" s="391">
        <v>0.37436000000000003</v>
      </c>
      <c r="U37" s="389" t="s">
        <v>460</v>
      </c>
      <c r="V37" s="436" t="s">
        <v>522</v>
      </c>
      <c r="W37" s="374"/>
      <c r="X37" s="374"/>
      <c r="Y37" s="374"/>
      <c r="Z37" s="374"/>
      <c r="AA37" s="374"/>
    </row>
    <row r="38" spans="1:83" s="375" customFormat="1" ht="18.75" customHeight="1" x14ac:dyDescent="0.2">
      <c r="A38" s="363" t="s">
        <v>53</v>
      </c>
      <c r="B38" s="393">
        <v>44958</v>
      </c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68">
        <v>1</v>
      </c>
      <c r="N38" s="381"/>
      <c r="O38" s="381"/>
      <c r="P38" s="394" t="s">
        <v>533</v>
      </c>
      <c r="Q38" s="395">
        <f t="shared" si="1"/>
        <v>0.49583333333333335</v>
      </c>
      <c r="R38" s="378" t="s">
        <v>461</v>
      </c>
      <c r="S38" s="378">
        <v>3</v>
      </c>
      <c r="T38" s="396">
        <v>1.4875</v>
      </c>
      <c r="U38" s="381" t="s">
        <v>546</v>
      </c>
      <c r="V38" s="434" t="s">
        <v>547</v>
      </c>
      <c r="W38" s="374"/>
      <c r="X38" s="374"/>
      <c r="Y38" s="374"/>
      <c r="Z38" s="374"/>
      <c r="AA38" s="374"/>
    </row>
    <row r="39" spans="1:83" s="375" customFormat="1" ht="20.25" customHeight="1" x14ac:dyDescent="0.2">
      <c r="A39" s="363" t="s">
        <v>54</v>
      </c>
      <c r="B39" s="393">
        <v>44958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68">
        <v>1</v>
      </c>
      <c r="N39" s="381"/>
      <c r="O39" s="381"/>
      <c r="P39" s="394" t="s">
        <v>534</v>
      </c>
      <c r="Q39" s="395">
        <f t="shared" si="1"/>
        <v>6.1750000000000006E-2</v>
      </c>
      <c r="R39" s="378" t="s">
        <v>545</v>
      </c>
      <c r="S39" s="378">
        <v>20</v>
      </c>
      <c r="T39" s="396">
        <v>1.2350000000000001</v>
      </c>
      <c r="U39" s="334" t="s">
        <v>549</v>
      </c>
      <c r="V39" s="435" t="s">
        <v>548</v>
      </c>
      <c r="X39" s="302"/>
      <c r="Y39" s="374"/>
      <c r="Z39" s="374"/>
      <c r="AA39" s="374"/>
    </row>
    <row r="40" spans="1:83" s="375" customFormat="1" ht="18.75" customHeight="1" x14ac:dyDescent="0.2">
      <c r="A40" s="363" t="s">
        <v>55</v>
      </c>
      <c r="B40" s="393">
        <v>44958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68">
        <v>1</v>
      </c>
      <c r="N40" s="381"/>
      <c r="O40" s="381"/>
      <c r="P40" s="394" t="s">
        <v>551</v>
      </c>
      <c r="Q40" s="395">
        <f t="shared" ref="Q40:Q41" si="2">T40/S40</f>
        <v>7.8508333333333333E-2</v>
      </c>
      <c r="R40" s="378" t="s">
        <v>550</v>
      </c>
      <c r="S40" s="378">
        <v>6</v>
      </c>
      <c r="T40" s="396">
        <v>0.47105000000000002</v>
      </c>
      <c r="U40" s="381" t="s">
        <v>549</v>
      </c>
      <c r="V40" s="435" t="s">
        <v>553</v>
      </c>
      <c r="W40" s="374"/>
      <c r="X40" s="374"/>
      <c r="Y40" s="374"/>
      <c r="Z40" s="374"/>
      <c r="AA40" s="374"/>
    </row>
    <row r="41" spans="1:83" s="375" customFormat="1" ht="20.25" customHeight="1" x14ac:dyDescent="0.2">
      <c r="A41" s="363" t="s">
        <v>56</v>
      </c>
      <c r="B41" s="393">
        <v>44958</v>
      </c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68">
        <v>1</v>
      </c>
      <c r="N41" s="381"/>
      <c r="O41" s="381"/>
      <c r="P41" s="394" t="s">
        <v>552</v>
      </c>
      <c r="Q41" s="395">
        <f t="shared" si="2"/>
        <v>7.8375E-2</v>
      </c>
      <c r="R41" s="378" t="s">
        <v>550</v>
      </c>
      <c r="S41" s="378">
        <v>6</v>
      </c>
      <c r="T41" s="396">
        <v>0.47025</v>
      </c>
      <c r="U41" s="334" t="s">
        <v>549</v>
      </c>
      <c r="V41" s="435" t="s">
        <v>548</v>
      </c>
      <c r="X41" s="302"/>
      <c r="Y41" s="374"/>
      <c r="Z41" s="374"/>
      <c r="AA41" s="374"/>
    </row>
    <row r="42" spans="1:83" s="375" customFormat="1" ht="20.25" customHeight="1" x14ac:dyDescent="0.2">
      <c r="A42" s="404"/>
      <c r="B42" s="698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405"/>
      <c r="N42" s="405"/>
      <c r="O42" s="405"/>
      <c r="P42" s="412"/>
      <c r="Q42" s="407"/>
      <c r="R42" s="345"/>
      <c r="S42" s="345"/>
      <c r="T42" s="340"/>
      <c r="U42" s="699"/>
      <c r="V42" s="405"/>
      <c r="X42" s="302"/>
      <c r="Y42" s="374"/>
      <c r="Z42" s="374"/>
      <c r="AA42" s="374"/>
    </row>
    <row r="43" spans="1:83" x14ac:dyDescent="0.2">
      <c r="V43" s="697" t="s">
        <v>173</v>
      </c>
    </row>
    <row r="44" spans="1:83" ht="10.5" customHeight="1" x14ac:dyDescent="0.2">
      <c r="U44" s="348"/>
      <c r="V44" s="697" t="s">
        <v>15</v>
      </c>
    </row>
    <row r="46" spans="1:83" s="351" customFormat="1" ht="15.75" x14ac:dyDescent="0.25">
      <c r="A46" s="676" t="s">
        <v>20</v>
      </c>
      <c r="B46" s="676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349"/>
      <c r="X46" s="349"/>
      <c r="Y46" s="349"/>
      <c r="Z46" s="349"/>
      <c r="AA46" s="349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</row>
    <row r="47" spans="1:83" s="350" customFormat="1" ht="15.75" x14ac:dyDescent="0.25">
      <c r="M47" s="352" t="s">
        <v>21</v>
      </c>
      <c r="N47" s="677" t="s">
        <v>16</v>
      </c>
      <c r="O47" s="677"/>
      <c r="P47" s="677"/>
      <c r="Q47" s="677"/>
      <c r="R47" s="677"/>
      <c r="S47" s="677"/>
      <c r="T47" s="677"/>
      <c r="V47" s="351"/>
      <c r="W47" s="349"/>
      <c r="X47" s="349"/>
      <c r="Y47" s="349"/>
      <c r="Z47" s="349"/>
      <c r="AA47" s="349"/>
    </row>
    <row r="48" spans="1:83" s="353" customFormat="1" ht="15" x14ac:dyDescent="0.2">
      <c r="N48" s="678" t="s">
        <v>13</v>
      </c>
      <c r="O48" s="678"/>
      <c r="P48" s="678"/>
      <c r="Q48" s="678"/>
      <c r="R48" s="678"/>
      <c r="S48" s="678"/>
      <c r="T48" s="678"/>
      <c r="V48" s="354"/>
      <c r="W48" s="355"/>
      <c r="X48" s="355"/>
      <c r="Y48" s="355"/>
      <c r="Z48" s="355"/>
      <c r="AA48" s="355"/>
    </row>
    <row r="49" spans="1:83" s="356" customFormat="1" ht="33.75" customHeight="1" x14ac:dyDescent="0.2">
      <c r="A49" s="679" t="s">
        <v>501</v>
      </c>
      <c r="B49" s="679"/>
      <c r="C49" s="679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79"/>
      <c r="O49" s="679"/>
      <c r="P49" s="679"/>
      <c r="Q49" s="679"/>
      <c r="R49" s="679"/>
      <c r="S49" s="679"/>
      <c r="T49" s="679"/>
      <c r="U49" s="679"/>
      <c r="V49" s="679"/>
      <c r="W49" s="355"/>
      <c r="X49" s="355"/>
      <c r="Y49" s="355"/>
      <c r="Z49" s="355"/>
      <c r="AA49" s="355"/>
    </row>
    <row r="50" spans="1:83" s="357" customFormat="1" ht="12.75" customHeight="1" x14ac:dyDescent="0.2">
      <c r="A50" s="680" t="s">
        <v>3</v>
      </c>
      <c r="B50" s="681" t="s">
        <v>22</v>
      </c>
      <c r="C50" s="682" t="s">
        <v>23</v>
      </c>
      <c r="D50" s="682"/>
      <c r="E50" s="682"/>
      <c r="F50" s="682"/>
      <c r="G50" s="682"/>
      <c r="H50" s="682"/>
      <c r="I50" s="682"/>
      <c r="J50" s="682"/>
      <c r="K50" s="682"/>
      <c r="L50" s="682"/>
      <c r="M50" s="682"/>
      <c r="N50" s="682"/>
      <c r="O50" s="682"/>
      <c r="P50" s="683" t="s">
        <v>24</v>
      </c>
      <c r="Q50" s="683" t="s">
        <v>25</v>
      </c>
      <c r="R50" s="683" t="s">
        <v>26</v>
      </c>
      <c r="S50" s="683" t="s">
        <v>27</v>
      </c>
      <c r="T50" s="683" t="s">
        <v>28</v>
      </c>
      <c r="U50" s="683" t="s">
        <v>29</v>
      </c>
      <c r="V50" s="683" t="s">
        <v>30</v>
      </c>
      <c r="W50" s="346"/>
      <c r="X50" s="346"/>
      <c r="Y50" s="346"/>
      <c r="Z50" s="346"/>
      <c r="AA50" s="346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</row>
    <row r="51" spans="1:83" ht="12.75" customHeight="1" x14ac:dyDescent="0.2">
      <c r="A51" s="680"/>
      <c r="B51" s="681"/>
      <c r="C51" s="682" t="s">
        <v>31</v>
      </c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4" t="s">
        <v>32</v>
      </c>
      <c r="O51" s="684"/>
      <c r="P51" s="683"/>
      <c r="Q51" s="683"/>
      <c r="R51" s="683"/>
      <c r="S51" s="683"/>
      <c r="T51" s="683"/>
      <c r="U51" s="683"/>
      <c r="V51" s="683"/>
    </row>
    <row r="52" spans="1:83" ht="12.75" customHeight="1" x14ac:dyDescent="0.2">
      <c r="A52" s="680"/>
      <c r="B52" s="681"/>
      <c r="C52" s="682" t="s">
        <v>33</v>
      </c>
      <c r="D52" s="682"/>
      <c r="E52" s="682"/>
      <c r="F52" s="682"/>
      <c r="G52" s="682"/>
      <c r="H52" s="682"/>
      <c r="I52" s="682"/>
      <c r="J52" s="682"/>
      <c r="K52" s="682"/>
      <c r="L52" s="682"/>
      <c r="M52" s="684" t="s">
        <v>34</v>
      </c>
      <c r="N52" s="684"/>
      <c r="O52" s="684"/>
      <c r="P52" s="683"/>
      <c r="Q52" s="683"/>
      <c r="R52" s="683"/>
      <c r="S52" s="683"/>
      <c r="T52" s="683"/>
      <c r="U52" s="683"/>
      <c r="V52" s="683"/>
    </row>
    <row r="53" spans="1:83" ht="25.5" customHeight="1" x14ac:dyDescent="0.2">
      <c r="A53" s="680"/>
      <c r="B53" s="681"/>
      <c r="C53" s="682" t="s">
        <v>35</v>
      </c>
      <c r="D53" s="682"/>
      <c r="E53" s="682"/>
      <c r="F53" s="682" t="s">
        <v>36</v>
      </c>
      <c r="G53" s="682"/>
      <c r="H53" s="682"/>
      <c r="I53" s="684" t="s">
        <v>37</v>
      </c>
      <c r="J53" s="684"/>
      <c r="K53" s="684" t="s">
        <v>38</v>
      </c>
      <c r="L53" s="684"/>
      <c r="M53" s="684"/>
      <c r="N53" s="683" t="s">
        <v>39</v>
      </c>
      <c r="O53" s="683" t="s">
        <v>40</v>
      </c>
      <c r="P53" s="683"/>
      <c r="Q53" s="683"/>
      <c r="R53" s="683"/>
      <c r="S53" s="683"/>
      <c r="T53" s="683"/>
      <c r="U53" s="683"/>
      <c r="V53" s="683"/>
    </row>
    <row r="54" spans="1:83" s="361" customFormat="1" ht="101.25" customHeight="1" x14ac:dyDescent="0.2">
      <c r="A54" s="680"/>
      <c r="B54" s="681"/>
      <c r="C54" s="358" t="s">
        <v>41</v>
      </c>
      <c r="D54" s="359" t="s">
        <v>42</v>
      </c>
      <c r="E54" s="358" t="s">
        <v>43</v>
      </c>
      <c r="F54" s="358" t="s">
        <v>44</v>
      </c>
      <c r="G54" s="359" t="s">
        <v>45</v>
      </c>
      <c r="H54" s="358" t="s">
        <v>46</v>
      </c>
      <c r="I54" s="359" t="s">
        <v>47</v>
      </c>
      <c r="J54" s="359" t="s">
        <v>48</v>
      </c>
      <c r="K54" s="359" t="s">
        <v>49</v>
      </c>
      <c r="L54" s="359" t="s">
        <v>50</v>
      </c>
      <c r="M54" s="684"/>
      <c r="N54" s="683"/>
      <c r="O54" s="683"/>
      <c r="P54" s="683"/>
      <c r="Q54" s="683"/>
      <c r="R54" s="683"/>
      <c r="S54" s="683"/>
      <c r="T54" s="683"/>
      <c r="U54" s="683"/>
      <c r="V54" s="683"/>
      <c r="W54" s="346"/>
      <c r="X54" s="346"/>
      <c r="Y54" s="346"/>
      <c r="Z54" s="346"/>
      <c r="AA54" s="346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4"/>
      <c r="BM54" s="344"/>
      <c r="BN54" s="344"/>
      <c r="BO54" s="344"/>
      <c r="BP54" s="344"/>
      <c r="BQ54" s="344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</row>
    <row r="55" spans="1:83" s="365" customFormat="1" x14ac:dyDescent="0.2">
      <c r="A55" s="362" t="s">
        <v>4</v>
      </c>
      <c r="B55" s="362" t="s">
        <v>5</v>
      </c>
      <c r="C55" s="362" t="s">
        <v>6</v>
      </c>
      <c r="D55" s="362" t="s">
        <v>7</v>
      </c>
      <c r="E55" s="362" t="s">
        <v>51</v>
      </c>
      <c r="F55" s="362" t="s">
        <v>52</v>
      </c>
      <c r="G55" s="362" t="s">
        <v>53</v>
      </c>
      <c r="H55" s="362" t="s">
        <v>54</v>
      </c>
      <c r="I55" s="362" t="s">
        <v>55</v>
      </c>
      <c r="J55" s="362" t="s">
        <v>56</v>
      </c>
      <c r="K55" s="362" t="s">
        <v>57</v>
      </c>
      <c r="L55" s="362" t="s">
        <v>58</v>
      </c>
      <c r="M55" s="362" t="s">
        <v>59</v>
      </c>
      <c r="N55" s="362" t="s">
        <v>60</v>
      </c>
      <c r="O55" s="362" t="s">
        <v>61</v>
      </c>
      <c r="P55" s="363" t="s">
        <v>62</v>
      </c>
      <c r="Q55" s="362" t="s">
        <v>63</v>
      </c>
      <c r="R55" s="362" t="s">
        <v>64</v>
      </c>
      <c r="S55" s="362" t="s">
        <v>65</v>
      </c>
      <c r="T55" s="363" t="s">
        <v>66</v>
      </c>
      <c r="U55" s="362" t="s">
        <v>67</v>
      </c>
      <c r="V55" s="362" t="s">
        <v>68</v>
      </c>
      <c r="W55" s="346"/>
      <c r="X55" s="346"/>
      <c r="Y55" s="346"/>
      <c r="Z55" s="346"/>
      <c r="AA55" s="346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44"/>
      <c r="BN55" s="344"/>
      <c r="BO55" s="344"/>
      <c r="BP55" s="344"/>
      <c r="BQ55" s="344"/>
      <c r="BR55" s="344"/>
      <c r="BS55" s="344"/>
      <c r="BT55" s="344"/>
      <c r="BU55" s="344"/>
      <c r="BV55" s="344"/>
      <c r="BW55" s="344"/>
      <c r="BX55" s="344"/>
      <c r="BY55" s="344"/>
      <c r="BZ55" s="344"/>
      <c r="CA55" s="344"/>
      <c r="CB55" s="344"/>
      <c r="CC55" s="344"/>
      <c r="CD55" s="344"/>
      <c r="CE55" s="344"/>
    </row>
    <row r="56" spans="1:83" s="375" customFormat="1" ht="20.25" customHeight="1" x14ac:dyDescent="0.2">
      <c r="A56" s="397" t="s">
        <v>4</v>
      </c>
      <c r="B56" s="366">
        <v>44986</v>
      </c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89">
        <v>1</v>
      </c>
      <c r="N56" s="389"/>
      <c r="O56" s="389"/>
      <c r="P56" s="369" t="s">
        <v>459</v>
      </c>
      <c r="Q56" s="370">
        <f>T56/S56</f>
        <v>0.29809999999999998</v>
      </c>
      <c r="R56" s="371" t="s">
        <v>461</v>
      </c>
      <c r="S56" s="390">
        <v>1</v>
      </c>
      <c r="T56" s="391">
        <v>0.29809999999999998</v>
      </c>
      <c r="U56" s="389" t="s">
        <v>460</v>
      </c>
      <c r="V56" s="392" t="s">
        <v>523</v>
      </c>
      <c r="W56" s="374"/>
      <c r="X56" s="374"/>
      <c r="Y56" s="374"/>
      <c r="Z56" s="374"/>
      <c r="AA56" s="374"/>
    </row>
    <row r="57" spans="1:83" s="375" customFormat="1" ht="63.75" customHeight="1" x14ac:dyDescent="0.2">
      <c r="A57" s="397" t="s">
        <v>5</v>
      </c>
      <c r="B57" s="366">
        <v>44986</v>
      </c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89">
        <v>1</v>
      </c>
      <c r="N57" s="368"/>
      <c r="O57" s="368"/>
      <c r="P57" s="382" t="s">
        <v>563</v>
      </c>
      <c r="Q57" s="383">
        <f t="shared" ref="Q57:Q65" si="3">T57/S57</f>
        <v>1.365</v>
      </c>
      <c r="R57" s="384" t="s">
        <v>461</v>
      </c>
      <c r="S57" s="385">
        <v>6</v>
      </c>
      <c r="T57" s="386">
        <v>8.19</v>
      </c>
      <c r="U57" s="384" t="s">
        <v>458</v>
      </c>
      <c r="V57" s="433" t="s">
        <v>562</v>
      </c>
      <c r="W57" s="374"/>
      <c r="X57" s="374"/>
      <c r="Y57" s="374"/>
      <c r="Z57" s="374"/>
      <c r="AA57" s="374"/>
    </row>
    <row r="58" spans="1:83" s="375" customFormat="1" ht="20.25" customHeight="1" x14ac:dyDescent="0.2">
      <c r="A58" s="397" t="s">
        <v>6</v>
      </c>
      <c r="B58" s="366">
        <v>44986</v>
      </c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68">
        <v>1</v>
      </c>
      <c r="N58" s="381"/>
      <c r="O58" s="381"/>
      <c r="P58" s="394" t="s">
        <v>554</v>
      </c>
      <c r="Q58" s="395">
        <f t="shared" si="3"/>
        <v>0.32512999999999997</v>
      </c>
      <c r="R58" s="378" t="s">
        <v>461</v>
      </c>
      <c r="S58" s="378">
        <v>1</v>
      </c>
      <c r="T58" s="396">
        <v>0.32512999999999997</v>
      </c>
      <c r="U58" s="381" t="s">
        <v>564</v>
      </c>
      <c r="V58" s="434" t="s">
        <v>565</v>
      </c>
      <c r="W58" s="374"/>
      <c r="X58" s="374"/>
      <c r="Y58" s="374"/>
      <c r="Z58" s="374"/>
      <c r="AA58" s="374"/>
    </row>
    <row r="59" spans="1:83" s="375" customFormat="1" ht="24.75" customHeight="1" x14ac:dyDescent="0.2">
      <c r="A59" s="397" t="s">
        <v>7</v>
      </c>
      <c r="B59" s="366">
        <v>44986</v>
      </c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68">
        <v>1</v>
      </c>
      <c r="N59" s="381"/>
      <c r="O59" s="381"/>
      <c r="P59" s="394" t="s">
        <v>556</v>
      </c>
      <c r="Q59" s="395">
        <f t="shared" si="3"/>
        <v>0.23759</v>
      </c>
      <c r="R59" s="378" t="s">
        <v>461</v>
      </c>
      <c r="S59" s="378">
        <v>1</v>
      </c>
      <c r="T59" s="396">
        <v>0.23759</v>
      </c>
      <c r="U59" s="334" t="s">
        <v>566</v>
      </c>
      <c r="V59" s="435" t="s">
        <v>567</v>
      </c>
      <c r="X59" s="302"/>
      <c r="Y59" s="374"/>
      <c r="Z59" s="374"/>
      <c r="AA59" s="374"/>
    </row>
    <row r="60" spans="1:83" s="375" customFormat="1" ht="24" customHeight="1" x14ac:dyDescent="0.2">
      <c r="A60" s="397" t="s">
        <v>51</v>
      </c>
      <c r="B60" s="366">
        <v>44986</v>
      </c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68">
        <v>1</v>
      </c>
      <c r="N60" s="381"/>
      <c r="O60" s="381"/>
      <c r="P60" s="394" t="s">
        <v>555</v>
      </c>
      <c r="Q60" s="395">
        <f t="shared" si="3"/>
        <v>1.0137266666666667</v>
      </c>
      <c r="R60" s="378" t="s">
        <v>461</v>
      </c>
      <c r="S60" s="378">
        <v>3</v>
      </c>
      <c r="T60" s="396">
        <v>3.0411800000000002</v>
      </c>
      <c r="U60" s="381" t="s">
        <v>566</v>
      </c>
      <c r="V60" s="435" t="s">
        <v>568</v>
      </c>
      <c r="W60" s="374"/>
      <c r="X60" s="374"/>
      <c r="Y60" s="374"/>
      <c r="Z60" s="374"/>
      <c r="AA60" s="374"/>
    </row>
    <row r="61" spans="1:83" s="375" customFormat="1" ht="23.25" customHeight="1" x14ac:dyDescent="0.2">
      <c r="A61" s="397" t="s">
        <v>52</v>
      </c>
      <c r="B61" s="388">
        <v>44986</v>
      </c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89">
        <v>1</v>
      </c>
      <c r="N61" s="399"/>
      <c r="O61" s="399"/>
      <c r="P61" s="400" t="s">
        <v>557</v>
      </c>
      <c r="Q61" s="401">
        <f t="shared" si="3"/>
        <v>0.32220833333333332</v>
      </c>
      <c r="R61" s="398" t="s">
        <v>461</v>
      </c>
      <c r="S61" s="398">
        <v>6</v>
      </c>
      <c r="T61" s="402">
        <v>1.9332499999999999</v>
      </c>
      <c r="U61" s="381" t="s">
        <v>566</v>
      </c>
      <c r="V61" s="435" t="s">
        <v>568</v>
      </c>
      <c r="X61" s="302"/>
      <c r="Y61" s="374"/>
      <c r="Z61" s="374"/>
      <c r="AA61" s="374"/>
    </row>
    <row r="62" spans="1:83" s="375" customFormat="1" ht="15" customHeight="1" x14ac:dyDescent="0.2">
      <c r="A62" s="403" t="s">
        <v>53</v>
      </c>
      <c r="B62" s="366">
        <v>44986</v>
      </c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68">
        <v>1</v>
      </c>
      <c r="N62" s="381"/>
      <c r="O62" s="381"/>
      <c r="P62" s="382" t="s">
        <v>558</v>
      </c>
      <c r="Q62" s="395">
        <f t="shared" si="3"/>
        <v>0.77196699999999996</v>
      </c>
      <c r="R62" s="378" t="s">
        <v>461</v>
      </c>
      <c r="S62" s="385">
        <v>10</v>
      </c>
      <c r="T62" s="432">
        <v>7.7196699999999998</v>
      </c>
      <c r="U62" s="381" t="s">
        <v>566</v>
      </c>
      <c r="V62" s="435" t="s">
        <v>568</v>
      </c>
      <c r="W62" s="374"/>
      <c r="X62" s="374"/>
      <c r="Y62" s="374"/>
      <c r="Z62" s="374"/>
      <c r="AA62" s="374"/>
    </row>
    <row r="63" spans="1:83" s="375" customFormat="1" ht="16.5" customHeight="1" x14ac:dyDescent="0.2">
      <c r="A63" s="397" t="s">
        <v>54</v>
      </c>
      <c r="B63" s="366">
        <v>44986</v>
      </c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68">
        <v>1</v>
      </c>
      <c r="N63" s="381"/>
      <c r="O63" s="381"/>
      <c r="P63" s="382" t="s">
        <v>559</v>
      </c>
      <c r="Q63" s="395">
        <f t="shared" si="3"/>
        <v>9.503700000000001E-2</v>
      </c>
      <c r="R63" s="378" t="s">
        <v>461</v>
      </c>
      <c r="S63" s="385">
        <v>10</v>
      </c>
      <c r="T63" s="432">
        <v>0.95037000000000005</v>
      </c>
      <c r="U63" s="384" t="s">
        <v>566</v>
      </c>
      <c r="V63" s="435" t="s">
        <v>569</v>
      </c>
      <c r="W63" s="374"/>
      <c r="X63" s="374"/>
      <c r="Y63" s="374"/>
      <c r="Z63" s="374"/>
      <c r="AA63" s="374"/>
    </row>
    <row r="64" spans="1:83" s="375" customFormat="1" ht="14.25" customHeight="1" x14ac:dyDescent="0.2">
      <c r="A64" s="397" t="s">
        <v>55</v>
      </c>
      <c r="B64" s="366">
        <v>44986</v>
      </c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89">
        <v>1</v>
      </c>
      <c r="N64" s="381"/>
      <c r="O64" s="381"/>
      <c r="P64" s="382" t="s">
        <v>560</v>
      </c>
      <c r="Q64" s="395">
        <f t="shared" si="3"/>
        <v>0.431836</v>
      </c>
      <c r="R64" s="378" t="s">
        <v>461</v>
      </c>
      <c r="S64" s="385">
        <v>5</v>
      </c>
      <c r="T64" s="432">
        <v>2.1591800000000001</v>
      </c>
      <c r="U64" s="384" t="s">
        <v>566</v>
      </c>
      <c r="V64" s="435" t="s">
        <v>569</v>
      </c>
      <c r="W64" s="374"/>
      <c r="X64" s="374"/>
      <c r="Y64" s="374"/>
      <c r="Z64" s="374"/>
      <c r="AA64" s="374"/>
    </row>
    <row r="65" spans="1:83" s="375" customFormat="1" ht="26.25" customHeight="1" x14ac:dyDescent="0.2">
      <c r="A65" s="403" t="s">
        <v>56</v>
      </c>
      <c r="B65" s="366">
        <v>44986</v>
      </c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68">
        <v>1</v>
      </c>
      <c r="N65" s="381"/>
      <c r="O65" s="381"/>
      <c r="P65" s="382" t="s">
        <v>561</v>
      </c>
      <c r="Q65" s="395">
        <f t="shared" si="3"/>
        <v>4.3720000000000002E-2</v>
      </c>
      <c r="R65" s="378" t="s">
        <v>461</v>
      </c>
      <c r="S65" s="385">
        <v>1</v>
      </c>
      <c r="T65" s="432">
        <v>4.3720000000000002E-2</v>
      </c>
      <c r="U65" s="384" t="s">
        <v>570</v>
      </c>
      <c r="V65" s="433" t="s">
        <v>571</v>
      </c>
      <c r="W65" s="374"/>
      <c r="X65" s="374"/>
      <c r="Y65" s="374"/>
      <c r="Z65" s="374"/>
      <c r="AA65" s="374"/>
    </row>
    <row r="66" spans="1:83" s="375" customFormat="1" ht="18.75" customHeight="1" x14ac:dyDescent="0.2">
      <c r="A66" s="404"/>
      <c r="B66" s="404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405"/>
      <c r="N66" s="405"/>
      <c r="O66" s="405"/>
      <c r="P66" s="406"/>
      <c r="Q66" s="407"/>
      <c r="R66" s="408"/>
      <c r="S66" s="409"/>
      <c r="T66" s="410"/>
      <c r="U66" s="408"/>
      <c r="V66" s="411"/>
      <c r="W66" s="374"/>
      <c r="X66" s="374"/>
      <c r="Y66" s="374"/>
      <c r="Z66" s="374"/>
      <c r="AA66" s="374"/>
    </row>
    <row r="67" spans="1:83" s="375" customFormat="1" ht="13.5" customHeight="1" x14ac:dyDescent="0.2">
      <c r="A67" s="404"/>
      <c r="B67" s="404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405"/>
      <c r="N67" s="405"/>
      <c r="O67" s="405"/>
      <c r="P67" s="412"/>
      <c r="Q67" s="413"/>
      <c r="R67" s="345"/>
      <c r="S67" s="345"/>
      <c r="T67" s="340"/>
      <c r="U67" s="412"/>
      <c r="V67" s="414"/>
      <c r="W67" s="374"/>
      <c r="X67" s="374"/>
      <c r="Y67" s="374"/>
      <c r="Z67" s="374"/>
      <c r="AA67" s="374"/>
    </row>
    <row r="68" spans="1:83" x14ac:dyDescent="0.2">
      <c r="V68" s="697" t="s">
        <v>173</v>
      </c>
    </row>
    <row r="69" spans="1:83" ht="10.5" customHeight="1" x14ac:dyDescent="0.2">
      <c r="U69" s="348"/>
      <c r="V69" s="697" t="s">
        <v>15</v>
      </c>
    </row>
    <row r="71" spans="1:83" s="351" customFormat="1" ht="15.75" x14ac:dyDescent="0.25">
      <c r="A71" s="676" t="s">
        <v>20</v>
      </c>
      <c r="B71" s="676"/>
      <c r="C71" s="676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76"/>
      <c r="Q71" s="676"/>
      <c r="R71" s="676"/>
      <c r="S71" s="676"/>
      <c r="T71" s="676"/>
      <c r="U71" s="676"/>
      <c r="V71" s="676"/>
      <c r="W71" s="349"/>
      <c r="X71" s="349"/>
      <c r="Y71" s="349"/>
      <c r="Z71" s="349"/>
      <c r="AA71" s="349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</row>
    <row r="72" spans="1:83" s="350" customFormat="1" ht="15.75" x14ac:dyDescent="0.25">
      <c r="M72" s="352" t="s">
        <v>21</v>
      </c>
      <c r="N72" s="677" t="s">
        <v>16</v>
      </c>
      <c r="O72" s="677"/>
      <c r="P72" s="677"/>
      <c r="Q72" s="677"/>
      <c r="R72" s="677"/>
      <c r="S72" s="677"/>
      <c r="T72" s="677"/>
      <c r="V72" s="351"/>
      <c r="W72" s="349"/>
      <c r="X72" s="349"/>
      <c r="Y72" s="349"/>
      <c r="Z72" s="349"/>
      <c r="AA72" s="349"/>
    </row>
    <row r="73" spans="1:83" s="353" customFormat="1" ht="15" x14ac:dyDescent="0.2">
      <c r="N73" s="678" t="s">
        <v>13</v>
      </c>
      <c r="O73" s="678"/>
      <c r="P73" s="678"/>
      <c r="Q73" s="678"/>
      <c r="R73" s="678"/>
      <c r="S73" s="678"/>
      <c r="T73" s="678"/>
      <c r="V73" s="354"/>
      <c r="W73" s="355"/>
      <c r="X73" s="355"/>
      <c r="Y73" s="355"/>
      <c r="Z73" s="355"/>
      <c r="AA73" s="355"/>
    </row>
    <row r="74" spans="1:83" s="356" customFormat="1" ht="33.75" customHeight="1" x14ac:dyDescent="0.2">
      <c r="A74" s="679" t="s">
        <v>525</v>
      </c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79"/>
      <c r="N74" s="679"/>
      <c r="O74" s="679"/>
      <c r="P74" s="679"/>
      <c r="Q74" s="679"/>
      <c r="R74" s="679"/>
      <c r="S74" s="679"/>
      <c r="T74" s="679"/>
      <c r="U74" s="679"/>
      <c r="V74" s="679"/>
      <c r="W74" s="355"/>
      <c r="X74" s="355"/>
      <c r="Y74" s="355"/>
      <c r="Z74" s="355"/>
      <c r="AA74" s="355"/>
    </row>
    <row r="75" spans="1:83" s="357" customFormat="1" ht="12.75" customHeight="1" x14ac:dyDescent="0.2">
      <c r="A75" s="680" t="s">
        <v>3</v>
      </c>
      <c r="B75" s="681" t="s">
        <v>22</v>
      </c>
      <c r="C75" s="682" t="s">
        <v>23</v>
      </c>
      <c r="D75" s="682"/>
      <c r="E75" s="682"/>
      <c r="F75" s="682"/>
      <c r="G75" s="682"/>
      <c r="H75" s="682"/>
      <c r="I75" s="682"/>
      <c r="J75" s="682"/>
      <c r="K75" s="682"/>
      <c r="L75" s="682"/>
      <c r="M75" s="682"/>
      <c r="N75" s="682"/>
      <c r="O75" s="682"/>
      <c r="P75" s="683" t="s">
        <v>24</v>
      </c>
      <c r="Q75" s="683" t="s">
        <v>25</v>
      </c>
      <c r="R75" s="683" t="s">
        <v>26</v>
      </c>
      <c r="S75" s="683" t="s">
        <v>27</v>
      </c>
      <c r="T75" s="683" t="s">
        <v>28</v>
      </c>
      <c r="U75" s="683" t="s">
        <v>29</v>
      </c>
      <c r="V75" s="683" t="s">
        <v>30</v>
      </c>
      <c r="W75" s="346"/>
      <c r="X75" s="346"/>
      <c r="Y75" s="346"/>
      <c r="Z75" s="346"/>
      <c r="AA75" s="346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4"/>
      <c r="BS75" s="344"/>
      <c r="BT75" s="344"/>
      <c r="BU75" s="344"/>
      <c r="BV75" s="344"/>
      <c r="BW75" s="344"/>
      <c r="BX75" s="344"/>
      <c r="BY75" s="344"/>
      <c r="BZ75" s="344"/>
      <c r="CA75" s="344"/>
      <c r="CB75" s="344"/>
      <c r="CC75" s="344"/>
      <c r="CD75" s="344"/>
      <c r="CE75" s="344"/>
    </row>
    <row r="76" spans="1:83" ht="12.75" customHeight="1" x14ac:dyDescent="0.2">
      <c r="A76" s="680"/>
      <c r="B76" s="681"/>
      <c r="C76" s="682" t="s">
        <v>31</v>
      </c>
      <c r="D76" s="682"/>
      <c r="E76" s="682"/>
      <c r="F76" s="682"/>
      <c r="G76" s="682"/>
      <c r="H76" s="682"/>
      <c r="I76" s="682"/>
      <c r="J76" s="682"/>
      <c r="K76" s="682"/>
      <c r="L76" s="682"/>
      <c r="M76" s="682"/>
      <c r="N76" s="684" t="s">
        <v>32</v>
      </c>
      <c r="O76" s="684"/>
      <c r="P76" s="683"/>
      <c r="Q76" s="683"/>
      <c r="R76" s="683"/>
      <c r="S76" s="683"/>
      <c r="T76" s="683"/>
      <c r="U76" s="683"/>
      <c r="V76" s="683"/>
    </row>
    <row r="77" spans="1:83" ht="12.75" customHeight="1" x14ac:dyDescent="0.2">
      <c r="A77" s="680"/>
      <c r="B77" s="681"/>
      <c r="C77" s="682" t="s">
        <v>33</v>
      </c>
      <c r="D77" s="682"/>
      <c r="E77" s="682"/>
      <c r="F77" s="682"/>
      <c r="G77" s="682"/>
      <c r="H77" s="682"/>
      <c r="I77" s="682"/>
      <c r="J77" s="682"/>
      <c r="K77" s="682"/>
      <c r="L77" s="682"/>
      <c r="M77" s="684" t="s">
        <v>34</v>
      </c>
      <c r="N77" s="684"/>
      <c r="O77" s="684"/>
      <c r="P77" s="683"/>
      <c r="Q77" s="683"/>
      <c r="R77" s="683"/>
      <c r="S77" s="683"/>
      <c r="T77" s="683"/>
      <c r="U77" s="683"/>
      <c r="V77" s="683"/>
    </row>
    <row r="78" spans="1:83" ht="25.5" customHeight="1" x14ac:dyDescent="0.2">
      <c r="A78" s="680"/>
      <c r="B78" s="681"/>
      <c r="C78" s="682" t="s">
        <v>35</v>
      </c>
      <c r="D78" s="682"/>
      <c r="E78" s="682"/>
      <c r="F78" s="682" t="s">
        <v>36</v>
      </c>
      <c r="G78" s="682"/>
      <c r="H78" s="682"/>
      <c r="I78" s="684" t="s">
        <v>37</v>
      </c>
      <c r="J78" s="684"/>
      <c r="K78" s="684" t="s">
        <v>38</v>
      </c>
      <c r="L78" s="684"/>
      <c r="M78" s="684"/>
      <c r="N78" s="683" t="s">
        <v>39</v>
      </c>
      <c r="O78" s="683" t="s">
        <v>40</v>
      </c>
      <c r="P78" s="683"/>
      <c r="Q78" s="683"/>
      <c r="R78" s="683"/>
      <c r="S78" s="683"/>
      <c r="T78" s="683"/>
      <c r="U78" s="683"/>
      <c r="V78" s="683"/>
    </row>
    <row r="79" spans="1:83" s="361" customFormat="1" ht="87.75" customHeight="1" x14ac:dyDescent="0.2">
      <c r="A79" s="680"/>
      <c r="B79" s="681"/>
      <c r="C79" s="358" t="s">
        <v>41</v>
      </c>
      <c r="D79" s="359" t="s">
        <v>42</v>
      </c>
      <c r="E79" s="358" t="s">
        <v>43</v>
      </c>
      <c r="F79" s="358" t="s">
        <v>44</v>
      </c>
      <c r="G79" s="359" t="s">
        <v>45</v>
      </c>
      <c r="H79" s="358" t="s">
        <v>46</v>
      </c>
      <c r="I79" s="359" t="s">
        <v>47</v>
      </c>
      <c r="J79" s="359" t="s">
        <v>48</v>
      </c>
      <c r="K79" s="359" t="s">
        <v>49</v>
      </c>
      <c r="L79" s="359" t="s">
        <v>50</v>
      </c>
      <c r="M79" s="684"/>
      <c r="N79" s="683"/>
      <c r="O79" s="683"/>
      <c r="P79" s="683"/>
      <c r="Q79" s="683"/>
      <c r="R79" s="683"/>
      <c r="S79" s="683"/>
      <c r="T79" s="683"/>
      <c r="U79" s="683"/>
      <c r="V79" s="683"/>
      <c r="W79" s="346"/>
      <c r="X79" s="346"/>
      <c r="Y79" s="346"/>
      <c r="Z79" s="346"/>
      <c r="AA79" s="346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  <c r="BI79" s="344"/>
      <c r="BJ79" s="344"/>
      <c r="BK79" s="344"/>
      <c r="BL79" s="344"/>
      <c r="BM79" s="344"/>
      <c r="BN79" s="344"/>
      <c r="BO79" s="344"/>
      <c r="BP79" s="344"/>
      <c r="BQ79" s="344"/>
      <c r="BR79" s="344"/>
      <c r="BS79" s="344"/>
      <c r="BT79" s="344"/>
      <c r="BU79" s="344"/>
      <c r="BV79" s="344"/>
      <c r="BW79" s="344"/>
      <c r="BX79" s="344"/>
      <c r="BY79" s="344"/>
      <c r="BZ79" s="344"/>
      <c r="CA79" s="344"/>
      <c r="CB79" s="344"/>
      <c r="CC79" s="344"/>
      <c r="CD79" s="344"/>
      <c r="CE79" s="344"/>
    </row>
    <row r="80" spans="1:83" s="365" customFormat="1" x14ac:dyDescent="0.2">
      <c r="A80" s="415" t="s">
        <v>4</v>
      </c>
      <c r="B80" s="415" t="s">
        <v>5</v>
      </c>
      <c r="C80" s="415" t="s">
        <v>6</v>
      </c>
      <c r="D80" s="415" t="s">
        <v>7</v>
      </c>
      <c r="E80" s="415" t="s">
        <v>51</v>
      </c>
      <c r="F80" s="415" t="s">
        <v>52</v>
      </c>
      <c r="G80" s="415" t="s">
        <v>53</v>
      </c>
      <c r="H80" s="415" t="s">
        <v>54</v>
      </c>
      <c r="I80" s="415" t="s">
        <v>55</v>
      </c>
      <c r="J80" s="415" t="s">
        <v>56</v>
      </c>
      <c r="K80" s="415" t="s">
        <v>57</v>
      </c>
      <c r="L80" s="415" t="s">
        <v>58</v>
      </c>
      <c r="M80" s="415" t="s">
        <v>59</v>
      </c>
      <c r="N80" s="415" t="s">
        <v>60</v>
      </c>
      <c r="O80" s="415" t="s">
        <v>61</v>
      </c>
      <c r="P80" s="397" t="s">
        <v>62</v>
      </c>
      <c r="Q80" s="415" t="s">
        <v>63</v>
      </c>
      <c r="R80" s="415" t="s">
        <v>64</v>
      </c>
      <c r="S80" s="415" t="s">
        <v>65</v>
      </c>
      <c r="T80" s="397" t="s">
        <v>66</v>
      </c>
      <c r="U80" s="415" t="s">
        <v>67</v>
      </c>
      <c r="V80" s="415" t="s">
        <v>68</v>
      </c>
      <c r="W80" s="346"/>
      <c r="X80" s="346"/>
      <c r="Y80" s="346"/>
      <c r="Z80" s="346"/>
      <c r="AA80" s="346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  <c r="BI80" s="344"/>
      <c r="BJ80" s="344"/>
      <c r="BK80" s="344"/>
      <c r="BL80" s="344"/>
      <c r="BM80" s="344"/>
      <c r="BN80" s="344"/>
      <c r="BO80" s="344"/>
      <c r="BP80" s="344"/>
      <c r="BQ80" s="344"/>
      <c r="BR80" s="344"/>
      <c r="BS80" s="344"/>
      <c r="BT80" s="344"/>
      <c r="BU80" s="344"/>
      <c r="BV80" s="344"/>
      <c r="BW80" s="344"/>
      <c r="BX80" s="344"/>
      <c r="BY80" s="344"/>
      <c r="BZ80" s="344"/>
      <c r="CA80" s="344"/>
      <c r="CB80" s="344"/>
      <c r="CC80" s="344"/>
      <c r="CD80" s="344"/>
      <c r="CE80" s="344"/>
    </row>
    <row r="81" spans="1:83" s="365" customFormat="1" ht="53.25" customHeight="1" x14ac:dyDescent="0.2">
      <c r="A81" s="403" t="s">
        <v>4</v>
      </c>
      <c r="B81" s="393">
        <v>45017</v>
      </c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80" t="s">
        <v>4</v>
      </c>
      <c r="N81" s="381"/>
      <c r="O81" s="380"/>
      <c r="P81" s="416" t="s">
        <v>572</v>
      </c>
      <c r="Q81" s="395">
        <f>T81/S81</f>
        <v>0.91</v>
      </c>
      <c r="R81" s="384" t="s">
        <v>573</v>
      </c>
      <c r="S81" s="385">
        <v>1</v>
      </c>
      <c r="T81" s="386">
        <v>0.91</v>
      </c>
      <c r="U81" s="384" t="s">
        <v>458</v>
      </c>
      <c r="V81" s="385" t="s">
        <v>574</v>
      </c>
      <c r="W81" s="417"/>
      <c r="X81" s="417"/>
      <c r="Y81" s="417"/>
      <c r="Z81" s="417"/>
      <c r="AA81" s="417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4"/>
      <c r="BA81" s="344"/>
      <c r="BB81" s="344"/>
      <c r="BC81" s="344"/>
      <c r="BD81" s="344"/>
      <c r="BE81" s="344"/>
      <c r="BF81" s="344"/>
      <c r="BG81" s="344"/>
      <c r="BH81" s="344"/>
      <c r="BI81" s="344"/>
      <c r="BJ81" s="344"/>
      <c r="BK81" s="344"/>
      <c r="BL81" s="344"/>
      <c r="BM81" s="344"/>
      <c r="BN81" s="344"/>
      <c r="BO81" s="344"/>
      <c r="BP81" s="344"/>
      <c r="BQ81" s="344"/>
      <c r="BR81" s="344"/>
      <c r="BS81" s="344"/>
      <c r="BT81" s="344"/>
      <c r="BU81" s="344"/>
      <c r="BV81" s="344"/>
      <c r="BW81" s="344"/>
      <c r="BX81" s="344"/>
      <c r="BY81" s="344"/>
      <c r="BZ81" s="344"/>
      <c r="CA81" s="344"/>
      <c r="CB81" s="344"/>
      <c r="CC81" s="344"/>
      <c r="CD81" s="344"/>
      <c r="CE81" s="344"/>
    </row>
    <row r="82" spans="1:83" s="375" customFormat="1" ht="20.25" customHeight="1" x14ac:dyDescent="0.2">
      <c r="A82" s="403" t="s">
        <v>5</v>
      </c>
      <c r="B82" s="393">
        <v>45017</v>
      </c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80" t="s">
        <v>4</v>
      </c>
      <c r="N82" s="381"/>
      <c r="O82" s="380"/>
      <c r="P82" s="394" t="s">
        <v>459</v>
      </c>
      <c r="Q82" s="395">
        <f>T82/S82</f>
        <v>0.29563</v>
      </c>
      <c r="R82" s="378" t="s">
        <v>461</v>
      </c>
      <c r="S82" s="418">
        <v>1</v>
      </c>
      <c r="T82" s="419">
        <v>0.29563</v>
      </c>
      <c r="U82" s="381" t="s">
        <v>460</v>
      </c>
      <c r="V82" s="380" t="s">
        <v>524</v>
      </c>
      <c r="W82" s="675"/>
      <c r="X82" s="675"/>
      <c r="Y82" s="675"/>
      <c r="Z82" s="675"/>
      <c r="AA82" s="675"/>
      <c r="AB82" s="675"/>
      <c r="AC82" s="675"/>
      <c r="AD82" s="675"/>
      <c r="AE82" s="675"/>
      <c r="AF82" s="675"/>
    </row>
    <row r="83" spans="1:83" s="375" customFormat="1" ht="18.75" customHeight="1" x14ac:dyDescent="0.2">
      <c r="A83" s="403" t="s">
        <v>6</v>
      </c>
      <c r="B83" s="393">
        <v>45017</v>
      </c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80" t="s">
        <v>4</v>
      </c>
      <c r="N83" s="381"/>
      <c r="O83" s="380"/>
      <c r="P83" s="394" t="s">
        <v>465</v>
      </c>
      <c r="Q83" s="395">
        <f>T83/S83</f>
        <v>7.3028666666666672E-2</v>
      </c>
      <c r="R83" s="378" t="s">
        <v>461</v>
      </c>
      <c r="S83" s="378">
        <v>90</v>
      </c>
      <c r="T83" s="396">
        <v>6.5725800000000003</v>
      </c>
      <c r="U83" s="381" t="s">
        <v>469</v>
      </c>
      <c r="V83" s="380" t="s">
        <v>578</v>
      </c>
      <c r="W83" s="675"/>
      <c r="X83" s="675"/>
      <c r="Y83" s="675"/>
      <c r="Z83" s="675"/>
      <c r="AA83" s="675"/>
      <c r="AB83" s="675"/>
      <c r="AC83" s="675"/>
      <c r="AD83" s="675"/>
      <c r="AE83" s="675"/>
      <c r="AF83" s="675"/>
    </row>
    <row r="84" spans="1:83" s="375" customFormat="1" ht="34.5" customHeight="1" x14ac:dyDescent="0.2">
      <c r="A84" s="403" t="s">
        <v>7</v>
      </c>
      <c r="B84" s="393">
        <v>45017</v>
      </c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80" t="s">
        <v>4</v>
      </c>
      <c r="N84" s="381"/>
      <c r="O84" s="380"/>
      <c r="P84" s="394" t="s">
        <v>470</v>
      </c>
      <c r="Q84" s="395">
        <f t="shared" ref="Q84:Q89" si="4">T84/S84</f>
        <v>0.11</v>
      </c>
      <c r="R84" s="378" t="s">
        <v>466</v>
      </c>
      <c r="S84" s="378">
        <v>15</v>
      </c>
      <c r="T84" s="396">
        <v>1.65</v>
      </c>
      <c r="U84" s="381" t="s">
        <v>469</v>
      </c>
      <c r="V84" s="380" t="s">
        <v>577</v>
      </c>
      <c r="W84" s="675"/>
      <c r="X84" s="675"/>
      <c r="Y84" s="675"/>
      <c r="Z84" s="675"/>
      <c r="AA84" s="675"/>
      <c r="AB84" s="675"/>
      <c r="AC84" s="675"/>
      <c r="AD84" s="675"/>
      <c r="AE84" s="675"/>
      <c r="AF84" s="675"/>
    </row>
    <row r="85" spans="1:83" s="375" customFormat="1" ht="28.5" customHeight="1" x14ac:dyDescent="0.2">
      <c r="A85" s="403" t="s">
        <v>51</v>
      </c>
      <c r="B85" s="393">
        <v>45017</v>
      </c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80" t="s">
        <v>4</v>
      </c>
      <c r="N85" s="381"/>
      <c r="O85" s="380"/>
      <c r="P85" s="394" t="s">
        <v>575</v>
      </c>
      <c r="Q85" s="395">
        <f t="shared" si="4"/>
        <v>0.10876266666666666</v>
      </c>
      <c r="R85" s="378" t="s">
        <v>461</v>
      </c>
      <c r="S85" s="378">
        <v>15</v>
      </c>
      <c r="T85" s="396">
        <v>1.63144</v>
      </c>
      <c r="U85" s="381" t="s">
        <v>469</v>
      </c>
      <c r="V85" s="380" t="s">
        <v>578</v>
      </c>
      <c r="W85" s="675"/>
      <c r="X85" s="675"/>
      <c r="Y85" s="675"/>
      <c r="Z85" s="675"/>
      <c r="AA85" s="675"/>
      <c r="AB85" s="675"/>
      <c r="AC85" s="675"/>
      <c r="AD85" s="675"/>
      <c r="AE85" s="675"/>
      <c r="AF85" s="675"/>
    </row>
    <row r="86" spans="1:83" s="375" customFormat="1" ht="28.5" customHeight="1" x14ac:dyDescent="0.2">
      <c r="A86" s="403" t="s">
        <v>52</v>
      </c>
      <c r="B86" s="393">
        <v>45017</v>
      </c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80" t="s">
        <v>4</v>
      </c>
      <c r="N86" s="381"/>
      <c r="O86" s="380"/>
      <c r="P86" s="394" t="s">
        <v>463</v>
      </c>
      <c r="Q86" s="395">
        <f t="shared" si="4"/>
        <v>2.58E-2</v>
      </c>
      <c r="R86" s="378" t="s">
        <v>466</v>
      </c>
      <c r="S86" s="378">
        <v>30</v>
      </c>
      <c r="T86" s="396">
        <v>0.77400000000000002</v>
      </c>
      <c r="U86" s="381" t="s">
        <v>469</v>
      </c>
      <c r="V86" s="380" t="s">
        <v>577</v>
      </c>
      <c r="W86" s="675"/>
      <c r="X86" s="675"/>
      <c r="Y86" s="675"/>
      <c r="Z86" s="675"/>
      <c r="AA86" s="675"/>
      <c r="AB86" s="675"/>
      <c r="AC86" s="675"/>
      <c r="AD86" s="675"/>
      <c r="AE86" s="675"/>
      <c r="AF86" s="675"/>
    </row>
    <row r="87" spans="1:83" s="375" customFormat="1" ht="28.5" customHeight="1" x14ac:dyDescent="0.2">
      <c r="A87" s="403" t="s">
        <v>53</v>
      </c>
      <c r="B87" s="393">
        <v>45017</v>
      </c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80" t="s">
        <v>4</v>
      </c>
      <c r="N87" s="381"/>
      <c r="O87" s="380"/>
      <c r="P87" s="420" t="s">
        <v>464</v>
      </c>
      <c r="Q87" s="421">
        <f t="shared" si="4"/>
        <v>1.9997777777777778E-2</v>
      </c>
      <c r="R87" s="422" t="s">
        <v>461</v>
      </c>
      <c r="S87" s="422">
        <v>45</v>
      </c>
      <c r="T87" s="423">
        <v>0.89990000000000003</v>
      </c>
      <c r="U87" s="381" t="s">
        <v>469</v>
      </c>
      <c r="V87" s="380" t="s">
        <v>579</v>
      </c>
      <c r="W87" s="675"/>
      <c r="X87" s="675"/>
      <c r="Y87" s="675"/>
      <c r="Z87" s="675"/>
      <c r="AA87" s="675"/>
      <c r="AB87" s="675"/>
      <c r="AC87" s="675"/>
      <c r="AD87" s="675"/>
      <c r="AE87" s="675"/>
      <c r="AF87" s="675"/>
    </row>
    <row r="88" spans="1:83" s="375" customFormat="1" ht="28.5" customHeight="1" x14ac:dyDescent="0.2">
      <c r="A88" s="403" t="s">
        <v>54</v>
      </c>
      <c r="B88" s="393">
        <v>45017</v>
      </c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80" t="s">
        <v>4</v>
      </c>
      <c r="N88" s="381"/>
      <c r="O88" s="380"/>
      <c r="P88" s="394" t="s">
        <v>576</v>
      </c>
      <c r="Q88" s="395">
        <f t="shared" si="4"/>
        <v>7.5029333333333337E-2</v>
      </c>
      <c r="R88" s="378" t="s">
        <v>461</v>
      </c>
      <c r="S88" s="378">
        <v>15</v>
      </c>
      <c r="T88" s="396">
        <v>1.12544</v>
      </c>
      <c r="U88" s="381" t="s">
        <v>469</v>
      </c>
      <c r="V88" s="380" t="s">
        <v>578</v>
      </c>
      <c r="W88" s="675"/>
      <c r="X88" s="675"/>
      <c r="Y88" s="675"/>
      <c r="Z88" s="675"/>
      <c r="AA88" s="675"/>
      <c r="AB88" s="675"/>
      <c r="AC88" s="675"/>
      <c r="AD88" s="675"/>
      <c r="AE88" s="675"/>
      <c r="AF88" s="675"/>
    </row>
    <row r="89" spans="1:83" s="375" customFormat="1" ht="36" customHeight="1" x14ac:dyDescent="0.2">
      <c r="A89" s="403" t="s">
        <v>55</v>
      </c>
      <c r="B89" s="393">
        <v>45017</v>
      </c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80" t="s">
        <v>4</v>
      </c>
      <c r="N89" s="381"/>
      <c r="O89" s="380"/>
      <c r="P89" s="294" t="s">
        <v>473</v>
      </c>
      <c r="Q89" s="395">
        <f t="shared" si="4"/>
        <v>0.18007037037037038</v>
      </c>
      <c r="R89" s="295" t="s">
        <v>461</v>
      </c>
      <c r="S89" s="296">
        <v>27</v>
      </c>
      <c r="T89" s="396">
        <v>4.8619000000000003</v>
      </c>
      <c r="U89" s="381" t="s">
        <v>469</v>
      </c>
      <c r="V89" s="380" t="s">
        <v>578</v>
      </c>
      <c r="W89" s="675"/>
      <c r="X89" s="675"/>
      <c r="Y89" s="675"/>
      <c r="Z89" s="675"/>
      <c r="AA89" s="675"/>
      <c r="AB89" s="675"/>
      <c r="AC89" s="675"/>
      <c r="AD89" s="675"/>
      <c r="AE89" s="675"/>
      <c r="AF89" s="675"/>
    </row>
    <row r="90" spans="1:83" s="375" customFormat="1" ht="18.75" customHeight="1" x14ac:dyDescent="0.2">
      <c r="A90" s="404"/>
      <c r="B90" s="404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405"/>
      <c r="N90" s="405"/>
      <c r="O90" s="405"/>
      <c r="P90" s="412"/>
      <c r="Q90" s="407"/>
      <c r="R90" s="345"/>
      <c r="S90" s="345"/>
      <c r="T90" s="340"/>
      <c r="U90" s="405"/>
      <c r="V90" s="424"/>
      <c r="W90" s="374"/>
      <c r="X90" s="374"/>
      <c r="Y90" s="374"/>
      <c r="Z90" s="374"/>
      <c r="AA90" s="374"/>
    </row>
    <row r="91" spans="1:83" s="375" customFormat="1" ht="18.75" customHeight="1" x14ac:dyDescent="0.2">
      <c r="A91" s="404"/>
      <c r="B91" s="404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405"/>
      <c r="N91" s="405"/>
      <c r="O91" s="405"/>
      <c r="P91" s="412"/>
      <c r="Q91" s="407"/>
      <c r="R91" s="345"/>
      <c r="S91" s="345"/>
      <c r="T91" s="340"/>
      <c r="U91" s="405"/>
      <c r="V91" s="424"/>
      <c r="W91" s="374"/>
      <c r="X91" s="374"/>
      <c r="Y91" s="374"/>
      <c r="Z91" s="374"/>
      <c r="AA91" s="374"/>
    </row>
    <row r="92" spans="1:83" x14ac:dyDescent="0.2">
      <c r="V92" s="697" t="s">
        <v>173</v>
      </c>
    </row>
    <row r="93" spans="1:83" ht="10.5" customHeight="1" x14ac:dyDescent="0.2">
      <c r="U93" s="348"/>
      <c r="V93" s="697" t="s">
        <v>15</v>
      </c>
    </row>
    <row r="95" spans="1:83" s="351" customFormat="1" ht="15.75" x14ac:dyDescent="0.25">
      <c r="A95" s="676" t="s">
        <v>20</v>
      </c>
      <c r="B95" s="676"/>
      <c r="C95" s="676"/>
      <c r="D95" s="676"/>
      <c r="E95" s="676"/>
      <c r="F95" s="676"/>
      <c r="G95" s="676"/>
      <c r="H95" s="676"/>
      <c r="I95" s="676"/>
      <c r="J95" s="676"/>
      <c r="K95" s="676"/>
      <c r="L95" s="676"/>
      <c r="M95" s="676"/>
      <c r="N95" s="676"/>
      <c r="O95" s="676"/>
      <c r="P95" s="676"/>
      <c r="Q95" s="676"/>
      <c r="R95" s="676"/>
      <c r="S95" s="676"/>
      <c r="T95" s="676"/>
      <c r="U95" s="676"/>
      <c r="V95" s="676"/>
      <c r="W95" s="349"/>
      <c r="X95" s="349"/>
      <c r="Y95" s="349"/>
      <c r="Z95" s="349"/>
      <c r="AA95" s="349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  <c r="AZ95" s="350"/>
      <c r="BA95" s="350"/>
      <c r="BB95" s="350"/>
      <c r="BC95" s="350"/>
      <c r="BD95" s="350"/>
      <c r="BE95" s="350"/>
      <c r="BF95" s="350"/>
      <c r="BG95" s="350"/>
      <c r="BH95" s="350"/>
      <c r="BI95" s="350"/>
      <c r="BJ95" s="350"/>
      <c r="BK95" s="350"/>
      <c r="BL95" s="350"/>
      <c r="BM95" s="350"/>
      <c r="BN95" s="350"/>
      <c r="BO95" s="350"/>
      <c r="BP95" s="350"/>
      <c r="BQ95" s="350"/>
      <c r="BR95" s="350"/>
      <c r="BS95" s="350"/>
      <c r="BT95" s="350"/>
      <c r="BU95" s="350"/>
      <c r="BV95" s="350"/>
      <c r="BW95" s="350"/>
      <c r="BX95" s="350"/>
      <c r="BY95" s="350"/>
      <c r="BZ95" s="350"/>
      <c r="CA95" s="350"/>
      <c r="CB95" s="350"/>
      <c r="CC95" s="350"/>
      <c r="CD95" s="350"/>
      <c r="CE95" s="350"/>
    </row>
    <row r="96" spans="1:83" s="350" customFormat="1" ht="15.75" x14ac:dyDescent="0.25">
      <c r="M96" s="352" t="s">
        <v>21</v>
      </c>
      <c r="N96" s="677" t="s">
        <v>16</v>
      </c>
      <c r="O96" s="677"/>
      <c r="P96" s="677"/>
      <c r="Q96" s="677"/>
      <c r="R96" s="677"/>
      <c r="S96" s="677"/>
      <c r="T96" s="677"/>
      <c r="V96" s="351"/>
      <c r="W96" s="349"/>
      <c r="X96" s="349"/>
      <c r="Y96" s="349"/>
      <c r="Z96" s="349"/>
      <c r="AA96" s="349"/>
    </row>
    <row r="97" spans="1:83" s="353" customFormat="1" ht="15" x14ac:dyDescent="0.2">
      <c r="N97" s="678" t="s">
        <v>13</v>
      </c>
      <c r="O97" s="678"/>
      <c r="P97" s="678"/>
      <c r="Q97" s="678"/>
      <c r="R97" s="678"/>
      <c r="S97" s="678"/>
      <c r="T97" s="678"/>
      <c r="V97" s="354"/>
      <c r="W97" s="355"/>
      <c r="X97" s="355"/>
      <c r="Y97" s="355"/>
      <c r="Z97" s="355"/>
      <c r="AA97" s="355"/>
    </row>
    <row r="98" spans="1:83" s="356" customFormat="1" ht="33.75" customHeight="1" x14ac:dyDescent="0.2">
      <c r="A98" s="679" t="s">
        <v>526</v>
      </c>
      <c r="B98" s="679"/>
      <c r="C98" s="679"/>
      <c r="D98" s="679"/>
      <c r="E98" s="679"/>
      <c r="F98" s="679"/>
      <c r="G98" s="679"/>
      <c r="H98" s="679"/>
      <c r="I98" s="679"/>
      <c r="J98" s="679"/>
      <c r="K98" s="679"/>
      <c r="L98" s="679"/>
      <c r="M98" s="679"/>
      <c r="N98" s="679"/>
      <c r="O98" s="679"/>
      <c r="P98" s="679"/>
      <c r="Q98" s="679"/>
      <c r="R98" s="679"/>
      <c r="S98" s="679"/>
      <c r="T98" s="679"/>
      <c r="U98" s="679"/>
      <c r="V98" s="679"/>
      <c r="W98" s="355"/>
      <c r="X98" s="355"/>
      <c r="Y98" s="355"/>
      <c r="Z98" s="355"/>
      <c r="AA98" s="355"/>
    </row>
    <row r="99" spans="1:83" s="357" customFormat="1" ht="12.75" customHeight="1" x14ac:dyDescent="0.2">
      <c r="A99" s="680" t="s">
        <v>3</v>
      </c>
      <c r="B99" s="681" t="s">
        <v>22</v>
      </c>
      <c r="C99" s="682" t="s">
        <v>23</v>
      </c>
      <c r="D99" s="682"/>
      <c r="E99" s="682"/>
      <c r="F99" s="682"/>
      <c r="G99" s="682"/>
      <c r="H99" s="682"/>
      <c r="I99" s="682"/>
      <c r="J99" s="682"/>
      <c r="K99" s="682"/>
      <c r="L99" s="682"/>
      <c r="M99" s="682"/>
      <c r="N99" s="682"/>
      <c r="O99" s="682"/>
      <c r="P99" s="683" t="s">
        <v>24</v>
      </c>
      <c r="Q99" s="683" t="s">
        <v>25</v>
      </c>
      <c r="R99" s="683" t="s">
        <v>26</v>
      </c>
      <c r="S99" s="683" t="s">
        <v>27</v>
      </c>
      <c r="T99" s="683" t="s">
        <v>28</v>
      </c>
      <c r="U99" s="683" t="s">
        <v>29</v>
      </c>
      <c r="V99" s="683" t="s">
        <v>30</v>
      </c>
      <c r="W99" s="346"/>
      <c r="X99" s="346"/>
      <c r="Y99" s="346"/>
      <c r="Z99" s="346"/>
      <c r="AA99" s="346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  <c r="BI99" s="344"/>
      <c r="BJ99" s="344"/>
      <c r="BK99" s="344"/>
      <c r="BL99" s="344"/>
      <c r="BM99" s="344"/>
      <c r="BN99" s="344"/>
      <c r="BO99" s="344"/>
      <c r="BP99" s="344"/>
      <c r="BQ99" s="344"/>
      <c r="BR99" s="344"/>
      <c r="BS99" s="344"/>
      <c r="BT99" s="344"/>
      <c r="BU99" s="344"/>
      <c r="BV99" s="344"/>
      <c r="BW99" s="344"/>
      <c r="BX99" s="344"/>
      <c r="BY99" s="344"/>
      <c r="BZ99" s="344"/>
      <c r="CA99" s="344"/>
      <c r="CB99" s="344"/>
      <c r="CC99" s="344"/>
      <c r="CD99" s="344"/>
      <c r="CE99" s="344"/>
    </row>
    <row r="100" spans="1:83" ht="12.75" customHeight="1" x14ac:dyDescent="0.2">
      <c r="A100" s="680"/>
      <c r="B100" s="681"/>
      <c r="C100" s="682" t="s">
        <v>31</v>
      </c>
      <c r="D100" s="682"/>
      <c r="E100" s="682"/>
      <c r="F100" s="682"/>
      <c r="G100" s="682"/>
      <c r="H100" s="682"/>
      <c r="I100" s="682"/>
      <c r="J100" s="682"/>
      <c r="K100" s="682"/>
      <c r="L100" s="682"/>
      <c r="M100" s="682"/>
      <c r="N100" s="684" t="s">
        <v>32</v>
      </c>
      <c r="O100" s="684"/>
      <c r="P100" s="683"/>
      <c r="Q100" s="683"/>
      <c r="R100" s="683"/>
      <c r="S100" s="683"/>
      <c r="T100" s="683"/>
      <c r="U100" s="683"/>
      <c r="V100" s="683"/>
    </row>
    <row r="101" spans="1:83" ht="12.75" customHeight="1" x14ac:dyDescent="0.2">
      <c r="A101" s="680"/>
      <c r="B101" s="681"/>
      <c r="C101" s="682" t="s">
        <v>33</v>
      </c>
      <c r="D101" s="682"/>
      <c r="E101" s="682"/>
      <c r="F101" s="682"/>
      <c r="G101" s="682"/>
      <c r="H101" s="682"/>
      <c r="I101" s="682"/>
      <c r="J101" s="682"/>
      <c r="K101" s="682"/>
      <c r="L101" s="682"/>
      <c r="M101" s="684" t="s">
        <v>34</v>
      </c>
      <c r="N101" s="684"/>
      <c r="O101" s="684"/>
      <c r="P101" s="683"/>
      <c r="Q101" s="683"/>
      <c r="R101" s="683"/>
      <c r="S101" s="683"/>
      <c r="T101" s="683"/>
      <c r="U101" s="683"/>
      <c r="V101" s="683"/>
    </row>
    <row r="102" spans="1:83" ht="25.5" customHeight="1" x14ac:dyDescent="0.2">
      <c r="A102" s="680"/>
      <c r="B102" s="681"/>
      <c r="C102" s="682" t="s">
        <v>35</v>
      </c>
      <c r="D102" s="682"/>
      <c r="E102" s="682"/>
      <c r="F102" s="682" t="s">
        <v>36</v>
      </c>
      <c r="G102" s="682"/>
      <c r="H102" s="682"/>
      <c r="I102" s="684" t="s">
        <v>37</v>
      </c>
      <c r="J102" s="684"/>
      <c r="K102" s="684" t="s">
        <v>38</v>
      </c>
      <c r="L102" s="684"/>
      <c r="M102" s="684"/>
      <c r="N102" s="683" t="s">
        <v>39</v>
      </c>
      <c r="O102" s="683" t="s">
        <v>40</v>
      </c>
      <c r="P102" s="683"/>
      <c r="Q102" s="683"/>
      <c r="R102" s="683"/>
      <c r="S102" s="683"/>
      <c r="T102" s="683"/>
      <c r="U102" s="683"/>
      <c r="V102" s="683"/>
    </row>
    <row r="103" spans="1:83" s="361" customFormat="1" ht="101.25" customHeight="1" x14ac:dyDescent="0.2">
      <c r="A103" s="680"/>
      <c r="B103" s="681"/>
      <c r="C103" s="358" t="s">
        <v>41</v>
      </c>
      <c r="D103" s="359" t="s">
        <v>42</v>
      </c>
      <c r="E103" s="358" t="s">
        <v>43</v>
      </c>
      <c r="F103" s="358" t="s">
        <v>44</v>
      </c>
      <c r="G103" s="359" t="s">
        <v>45</v>
      </c>
      <c r="H103" s="358" t="s">
        <v>46</v>
      </c>
      <c r="I103" s="359" t="s">
        <v>47</v>
      </c>
      <c r="J103" s="359" t="s">
        <v>48</v>
      </c>
      <c r="K103" s="359" t="s">
        <v>49</v>
      </c>
      <c r="L103" s="359" t="s">
        <v>50</v>
      </c>
      <c r="M103" s="684"/>
      <c r="N103" s="683"/>
      <c r="O103" s="683"/>
      <c r="P103" s="683"/>
      <c r="Q103" s="683"/>
      <c r="R103" s="683"/>
      <c r="S103" s="683"/>
      <c r="T103" s="683"/>
      <c r="U103" s="683"/>
      <c r="V103" s="683"/>
      <c r="W103" s="346"/>
      <c r="X103" s="346"/>
      <c r="Y103" s="346"/>
      <c r="Z103" s="346"/>
      <c r="AA103" s="346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344"/>
      <c r="CD103" s="344"/>
      <c r="CE103" s="344"/>
    </row>
    <row r="104" spans="1:83" s="404" customFormat="1" ht="17.25" customHeight="1" x14ac:dyDescent="0.2">
      <c r="A104" s="363" t="s">
        <v>4</v>
      </c>
      <c r="B104" s="363" t="s">
        <v>5</v>
      </c>
      <c r="C104" s="363" t="s">
        <v>6</v>
      </c>
      <c r="D104" s="363" t="s">
        <v>7</v>
      </c>
      <c r="E104" s="363" t="s">
        <v>51</v>
      </c>
      <c r="F104" s="363" t="s">
        <v>52</v>
      </c>
      <c r="G104" s="363" t="s">
        <v>53</v>
      </c>
      <c r="H104" s="363" t="s">
        <v>54</v>
      </c>
      <c r="I104" s="363" t="s">
        <v>55</v>
      </c>
      <c r="J104" s="363" t="s">
        <v>56</v>
      </c>
      <c r="K104" s="363" t="s">
        <v>57</v>
      </c>
      <c r="L104" s="363" t="s">
        <v>58</v>
      </c>
      <c r="M104" s="363" t="s">
        <v>59</v>
      </c>
      <c r="N104" s="363" t="s">
        <v>60</v>
      </c>
      <c r="O104" s="363" t="s">
        <v>61</v>
      </c>
      <c r="P104" s="363" t="s">
        <v>62</v>
      </c>
      <c r="Q104" s="363" t="s">
        <v>63</v>
      </c>
      <c r="R104" s="363" t="s">
        <v>64</v>
      </c>
      <c r="S104" s="363" t="s">
        <v>65</v>
      </c>
      <c r="T104" s="363" t="s">
        <v>66</v>
      </c>
      <c r="U104" s="363" t="s">
        <v>67</v>
      </c>
      <c r="V104" s="363" t="s">
        <v>68</v>
      </c>
      <c r="W104" s="431"/>
      <c r="X104" s="431"/>
      <c r="Y104" s="439"/>
      <c r="Z104" s="374"/>
      <c r="AA104" s="374"/>
      <c r="AB104" s="375"/>
      <c r="AC104" s="375"/>
      <c r="AD104" s="375"/>
      <c r="AE104" s="375"/>
      <c r="AF104" s="375"/>
      <c r="AG104" s="375"/>
      <c r="AH104" s="375"/>
      <c r="AI104" s="375"/>
      <c r="AJ104" s="375"/>
      <c r="AK104" s="375"/>
      <c r="AL104" s="375"/>
      <c r="AM104" s="375"/>
      <c r="AN104" s="375"/>
      <c r="AO104" s="375"/>
      <c r="AP104" s="375"/>
      <c r="AQ104" s="375"/>
      <c r="AR104" s="375"/>
      <c r="AS104" s="375"/>
      <c r="AT104" s="375"/>
      <c r="AU104" s="375"/>
      <c r="AV104" s="375"/>
      <c r="AW104" s="375"/>
      <c r="AX104" s="375"/>
      <c r="AY104" s="375"/>
      <c r="AZ104" s="375"/>
      <c r="BA104" s="375"/>
      <c r="BB104" s="375"/>
      <c r="BC104" s="375"/>
      <c r="BD104" s="375"/>
      <c r="BE104" s="375"/>
      <c r="BF104" s="375"/>
      <c r="BG104" s="375"/>
      <c r="BH104" s="375"/>
      <c r="BI104" s="375"/>
      <c r="BJ104" s="375"/>
      <c r="BK104" s="375"/>
      <c r="BL104" s="375"/>
      <c r="BM104" s="375"/>
      <c r="BN104" s="375"/>
      <c r="BO104" s="375"/>
      <c r="BP104" s="375"/>
      <c r="BQ104" s="375"/>
      <c r="BR104" s="375"/>
      <c r="BS104" s="375"/>
      <c r="BT104" s="375"/>
      <c r="BU104" s="375"/>
      <c r="BV104" s="375"/>
      <c r="BW104" s="375"/>
      <c r="BX104" s="375"/>
      <c r="BY104" s="375"/>
      <c r="BZ104" s="375"/>
      <c r="CA104" s="375"/>
      <c r="CB104" s="375"/>
      <c r="CC104" s="375"/>
      <c r="CD104" s="375"/>
      <c r="CE104" s="375"/>
    </row>
    <row r="105" spans="1:83" s="365" customFormat="1" ht="31.5" customHeight="1" x14ac:dyDescent="0.2">
      <c r="A105" s="403" t="s">
        <v>4</v>
      </c>
      <c r="B105" s="393">
        <v>45047</v>
      </c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80" t="s">
        <v>4</v>
      </c>
      <c r="N105" s="381"/>
      <c r="O105" s="380"/>
      <c r="P105" s="416" t="s">
        <v>582</v>
      </c>
      <c r="Q105" s="395">
        <f t="shared" ref="Q105:Q119" si="5">T105/S105</f>
        <v>0.91</v>
      </c>
      <c r="R105" s="384" t="s">
        <v>573</v>
      </c>
      <c r="S105" s="385">
        <v>1</v>
      </c>
      <c r="T105" s="386">
        <v>0.91</v>
      </c>
      <c r="U105" s="384" t="s">
        <v>458</v>
      </c>
      <c r="V105" s="385" t="s">
        <v>584</v>
      </c>
      <c r="W105" s="304"/>
      <c r="X105" s="304"/>
      <c r="Y105" s="304"/>
      <c r="Z105" s="298"/>
      <c r="AA105" s="298"/>
      <c r="AB105" s="297"/>
      <c r="AC105" s="297"/>
      <c r="AD105" s="297"/>
      <c r="AE105" s="297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4"/>
      <c r="CE105" s="344"/>
    </row>
    <row r="106" spans="1:83" s="365" customFormat="1" ht="41.25" customHeight="1" x14ac:dyDescent="0.2">
      <c r="A106" s="403" t="s">
        <v>5</v>
      </c>
      <c r="B106" s="393">
        <v>45047</v>
      </c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80" t="s">
        <v>4</v>
      </c>
      <c r="N106" s="381"/>
      <c r="O106" s="380"/>
      <c r="P106" s="416" t="s">
        <v>583</v>
      </c>
      <c r="Q106" s="395">
        <f t="shared" si="5"/>
        <v>0.91</v>
      </c>
      <c r="R106" s="384" t="s">
        <v>573</v>
      </c>
      <c r="S106" s="385">
        <v>1</v>
      </c>
      <c r="T106" s="386">
        <v>0.91</v>
      </c>
      <c r="U106" s="384" t="s">
        <v>458</v>
      </c>
      <c r="V106" s="385" t="s">
        <v>584</v>
      </c>
      <c r="W106" s="304"/>
      <c r="X106" s="304"/>
      <c r="Y106" s="304"/>
      <c r="Z106" s="298"/>
      <c r="AA106" s="298"/>
      <c r="AB106" s="297"/>
      <c r="AC106" s="297"/>
      <c r="AD106" s="297"/>
      <c r="AE106" s="297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344"/>
      <c r="CC106" s="344"/>
      <c r="CD106" s="344"/>
      <c r="CE106" s="344"/>
    </row>
    <row r="107" spans="1:83" s="365" customFormat="1" ht="22.5" customHeight="1" x14ac:dyDescent="0.2">
      <c r="A107" s="403" t="s">
        <v>6</v>
      </c>
      <c r="B107" s="393">
        <v>45047</v>
      </c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80" t="s">
        <v>4</v>
      </c>
      <c r="N107" s="381"/>
      <c r="O107" s="380"/>
      <c r="P107" s="394" t="s">
        <v>459</v>
      </c>
      <c r="Q107" s="395">
        <f t="shared" si="5"/>
        <v>0.36292999999999997</v>
      </c>
      <c r="R107" s="378" t="s">
        <v>461</v>
      </c>
      <c r="S107" s="418">
        <v>1</v>
      </c>
      <c r="T107" s="419">
        <v>0.36292999999999997</v>
      </c>
      <c r="U107" s="381" t="s">
        <v>460</v>
      </c>
      <c r="V107" s="380" t="s">
        <v>620</v>
      </c>
      <c r="W107" s="304"/>
      <c r="X107" s="304"/>
      <c r="Y107" s="304"/>
      <c r="Z107" s="298"/>
      <c r="AA107" s="298"/>
      <c r="AB107" s="297"/>
      <c r="AC107" s="297"/>
      <c r="AD107" s="297"/>
      <c r="AE107" s="297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</row>
    <row r="108" spans="1:83" s="365" customFormat="1" ht="22.5" customHeight="1" x14ac:dyDescent="0.2">
      <c r="A108" s="403" t="s">
        <v>7</v>
      </c>
      <c r="B108" s="393">
        <v>45047</v>
      </c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80" t="s">
        <v>4</v>
      </c>
      <c r="N108" s="381"/>
      <c r="O108" s="380"/>
      <c r="P108" s="394" t="s">
        <v>552</v>
      </c>
      <c r="Q108" s="395">
        <f t="shared" si="5"/>
        <v>7.8375E-2</v>
      </c>
      <c r="R108" s="378" t="s">
        <v>461</v>
      </c>
      <c r="S108" s="378">
        <v>6</v>
      </c>
      <c r="T108" s="396">
        <v>0.47025</v>
      </c>
      <c r="U108" s="381" t="s">
        <v>549</v>
      </c>
      <c r="V108" s="380" t="s">
        <v>548</v>
      </c>
      <c r="W108" s="299"/>
      <c r="X108" s="305"/>
      <c r="Y108" s="305"/>
      <c r="Z108" s="346"/>
      <c r="AA108" s="346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4"/>
      <c r="CE108" s="344"/>
    </row>
    <row r="109" spans="1:83" s="375" customFormat="1" ht="18.75" customHeight="1" x14ac:dyDescent="0.2">
      <c r="A109" s="403" t="s">
        <v>51</v>
      </c>
      <c r="B109" s="393">
        <v>45047</v>
      </c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80" t="s">
        <v>4</v>
      </c>
      <c r="N109" s="381"/>
      <c r="O109" s="381"/>
      <c r="P109" s="394" t="s">
        <v>585</v>
      </c>
      <c r="Q109" s="395">
        <f t="shared" si="5"/>
        <v>7.583319999999999E-2</v>
      </c>
      <c r="R109" s="378" t="s">
        <v>586</v>
      </c>
      <c r="S109" s="378">
        <v>25</v>
      </c>
      <c r="T109" s="396">
        <v>1.8958299999999999</v>
      </c>
      <c r="U109" s="381" t="s">
        <v>549</v>
      </c>
      <c r="V109" s="380" t="s">
        <v>548</v>
      </c>
      <c r="W109" s="438"/>
      <c r="X109" s="438"/>
      <c r="Y109" s="438"/>
      <c r="Z109" s="438"/>
      <c r="AA109" s="438"/>
      <c r="AB109" s="438"/>
      <c r="AC109" s="438"/>
      <c r="AD109" s="438"/>
      <c r="AE109" s="438"/>
      <c r="AF109" s="438"/>
    </row>
    <row r="110" spans="1:83" s="375" customFormat="1" ht="18.75" customHeight="1" x14ac:dyDescent="0.2">
      <c r="A110" s="403" t="s">
        <v>52</v>
      </c>
      <c r="B110" s="393">
        <v>45047</v>
      </c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80" t="s">
        <v>4</v>
      </c>
      <c r="N110" s="381"/>
      <c r="O110" s="381"/>
      <c r="P110" s="394" t="s">
        <v>587</v>
      </c>
      <c r="Q110" s="395">
        <f t="shared" si="5"/>
        <v>4.5830000000000003E-2</v>
      </c>
      <c r="R110" s="378" t="s">
        <v>461</v>
      </c>
      <c r="S110" s="378">
        <v>2</v>
      </c>
      <c r="T110" s="396">
        <v>9.1660000000000005E-2</v>
      </c>
      <c r="U110" s="381" t="s">
        <v>546</v>
      </c>
      <c r="V110" s="380" t="s">
        <v>599</v>
      </c>
      <c r="W110" s="299"/>
      <c r="X110" s="305"/>
      <c r="Y110" s="305"/>
      <c r="Z110" s="346"/>
      <c r="AA110" s="346"/>
    </row>
    <row r="111" spans="1:83" s="375" customFormat="1" ht="18.75" customHeight="1" x14ac:dyDescent="0.2">
      <c r="A111" s="403" t="s">
        <v>53</v>
      </c>
      <c r="B111" s="393">
        <v>45047</v>
      </c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80" t="s">
        <v>4</v>
      </c>
      <c r="N111" s="381"/>
      <c r="O111" s="381"/>
      <c r="P111" s="394" t="s">
        <v>588</v>
      </c>
      <c r="Q111" s="395">
        <f t="shared" si="5"/>
        <v>4.99E-2</v>
      </c>
      <c r="R111" s="378" t="s">
        <v>589</v>
      </c>
      <c r="S111" s="378">
        <v>10</v>
      </c>
      <c r="T111" s="396">
        <v>0.499</v>
      </c>
      <c r="U111" s="381" t="s">
        <v>600</v>
      </c>
      <c r="V111" s="380" t="s">
        <v>601</v>
      </c>
      <c r="W111" s="299"/>
      <c r="X111" s="305"/>
      <c r="Y111" s="305"/>
      <c r="Z111" s="346"/>
      <c r="AA111" s="346"/>
    </row>
    <row r="112" spans="1:83" s="375" customFormat="1" ht="18.75" customHeight="1" x14ac:dyDescent="0.2">
      <c r="A112" s="403" t="s">
        <v>54</v>
      </c>
      <c r="B112" s="393">
        <v>45047</v>
      </c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80" t="s">
        <v>4</v>
      </c>
      <c r="N112" s="381"/>
      <c r="O112" s="381"/>
      <c r="P112" s="394" t="s">
        <v>590</v>
      </c>
      <c r="Q112" s="395">
        <f t="shared" si="5"/>
        <v>3.9462000000000004E-2</v>
      </c>
      <c r="R112" s="378" t="s">
        <v>461</v>
      </c>
      <c r="S112" s="378">
        <v>10</v>
      </c>
      <c r="T112" s="396">
        <v>0.39462000000000003</v>
      </c>
      <c r="U112" s="381" t="s">
        <v>602</v>
      </c>
      <c r="V112" s="380" t="s">
        <v>603</v>
      </c>
      <c r="W112" s="299"/>
      <c r="X112" s="305"/>
      <c r="Y112" s="305"/>
      <c r="Z112" s="346"/>
      <c r="AA112" s="346"/>
    </row>
    <row r="113" spans="1:83" s="375" customFormat="1" ht="18.75" customHeight="1" x14ac:dyDescent="0.2">
      <c r="A113" s="403" t="s">
        <v>55</v>
      </c>
      <c r="B113" s="393">
        <v>45047</v>
      </c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80" t="s">
        <v>4</v>
      </c>
      <c r="N113" s="381"/>
      <c r="O113" s="381"/>
      <c r="P113" s="394" t="s">
        <v>591</v>
      </c>
      <c r="Q113" s="395">
        <f t="shared" si="5"/>
        <v>5.9746E-2</v>
      </c>
      <c r="R113" s="378" t="s">
        <v>461</v>
      </c>
      <c r="S113" s="378">
        <v>10</v>
      </c>
      <c r="T113" s="396">
        <v>0.59745999999999999</v>
      </c>
      <c r="U113" s="381" t="s">
        <v>602</v>
      </c>
      <c r="V113" s="380" t="s">
        <v>603</v>
      </c>
      <c r="W113" s="299"/>
      <c r="X113" s="305"/>
      <c r="Y113" s="305"/>
      <c r="Z113" s="346"/>
      <c r="AA113" s="346"/>
    </row>
    <row r="114" spans="1:83" s="375" customFormat="1" ht="18.75" customHeight="1" x14ac:dyDescent="0.2">
      <c r="A114" s="403" t="s">
        <v>56</v>
      </c>
      <c r="B114" s="393">
        <v>45047</v>
      </c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80" t="s">
        <v>4</v>
      </c>
      <c r="N114" s="381"/>
      <c r="O114" s="381"/>
      <c r="P114" s="394" t="s">
        <v>592</v>
      </c>
      <c r="Q114" s="395">
        <f t="shared" si="5"/>
        <v>7.7052499999999996E-2</v>
      </c>
      <c r="R114" s="378" t="s">
        <v>461</v>
      </c>
      <c r="S114" s="378">
        <v>4</v>
      </c>
      <c r="T114" s="396">
        <v>0.30820999999999998</v>
      </c>
      <c r="U114" s="381" t="s">
        <v>602</v>
      </c>
      <c r="V114" s="380" t="s">
        <v>603</v>
      </c>
      <c r="W114" s="299"/>
      <c r="X114" s="305"/>
      <c r="Y114" s="305"/>
      <c r="Z114" s="346"/>
      <c r="AA114" s="346"/>
    </row>
    <row r="115" spans="1:83" s="375" customFormat="1" ht="23.25" customHeight="1" x14ac:dyDescent="0.2">
      <c r="A115" s="403" t="s">
        <v>57</v>
      </c>
      <c r="B115" s="393">
        <v>45047</v>
      </c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80" t="s">
        <v>4</v>
      </c>
      <c r="N115" s="381"/>
      <c r="O115" s="381"/>
      <c r="P115" s="394" t="s">
        <v>593</v>
      </c>
      <c r="Q115" s="395">
        <f t="shared" si="5"/>
        <v>6.26145</v>
      </c>
      <c r="R115" s="378" t="s">
        <v>586</v>
      </c>
      <c r="S115" s="378">
        <v>2</v>
      </c>
      <c r="T115" s="396">
        <v>12.5229</v>
      </c>
      <c r="U115" s="381" t="s">
        <v>604</v>
      </c>
      <c r="V115" s="380" t="s">
        <v>605</v>
      </c>
      <c r="W115" s="299"/>
      <c r="X115" s="305"/>
      <c r="Y115" s="305"/>
      <c r="Z115" s="346"/>
      <c r="AA115" s="346"/>
    </row>
    <row r="116" spans="1:83" s="375" customFormat="1" ht="18.75" customHeight="1" x14ac:dyDescent="0.2">
      <c r="A116" s="403" t="s">
        <v>58</v>
      </c>
      <c r="B116" s="393">
        <v>45047</v>
      </c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80" t="s">
        <v>4</v>
      </c>
      <c r="N116" s="381"/>
      <c r="O116" s="381"/>
      <c r="P116" s="394" t="s">
        <v>594</v>
      </c>
      <c r="Q116" s="395">
        <f t="shared" si="5"/>
        <v>0.20329999999999998</v>
      </c>
      <c r="R116" s="378" t="s">
        <v>586</v>
      </c>
      <c r="S116" s="378">
        <v>10</v>
      </c>
      <c r="T116" s="396">
        <v>2.0329999999999999</v>
      </c>
      <c r="U116" s="381" t="s">
        <v>546</v>
      </c>
      <c r="V116" s="380" t="s">
        <v>606</v>
      </c>
      <c r="W116" s="299"/>
      <c r="X116" s="305"/>
      <c r="Y116" s="305"/>
      <c r="Z116" s="346"/>
      <c r="AA116" s="346"/>
    </row>
    <row r="117" spans="1:83" s="375" customFormat="1" ht="18.75" customHeight="1" x14ac:dyDescent="0.2">
      <c r="A117" s="403" t="s">
        <v>59</v>
      </c>
      <c r="B117" s="393">
        <v>45047</v>
      </c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80" t="s">
        <v>4</v>
      </c>
      <c r="N117" s="381"/>
      <c r="O117" s="381"/>
      <c r="P117" s="394" t="s">
        <v>595</v>
      </c>
      <c r="Q117" s="395">
        <f t="shared" si="5"/>
        <v>0.10249999999999999</v>
      </c>
      <c r="R117" s="378" t="s">
        <v>461</v>
      </c>
      <c r="S117" s="378">
        <v>2</v>
      </c>
      <c r="T117" s="396">
        <v>0.20499999999999999</v>
      </c>
      <c r="U117" s="381" t="s">
        <v>546</v>
      </c>
      <c r="V117" s="380" t="s">
        <v>606</v>
      </c>
      <c r="W117" s="299"/>
      <c r="X117" s="305"/>
      <c r="Y117" s="305"/>
      <c r="Z117" s="346"/>
      <c r="AA117" s="346"/>
    </row>
    <row r="118" spans="1:83" s="375" customFormat="1" ht="18.75" customHeight="1" x14ac:dyDescent="0.2">
      <c r="A118" s="403" t="s">
        <v>60</v>
      </c>
      <c r="B118" s="393">
        <v>45047</v>
      </c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80" t="s">
        <v>4</v>
      </c>
      <c r="N118" s="381"/>
      <c r="O118" s="381"/>
      <c r="P118" s="394" t="s">
        <v>596</v>
      </c>
      <c r="Q118" s="395">
        <f t="shared" si="5"/>
        <v>4.7829999999999998E-2</v>
      </c>
      <c r="R118" s="378" t="s">
        <v>461</v>
      </c>
      <c r="S118" s="378">
        <v>20</v>
      </c>
      <c r="T118" s="396">
        <v>0.95660000000000001</v>
      </c>
      <c r="U118" s="381" t="s">
        <v>607</v>
      </c>
      <c r="V118" s="380" t="s">
        <v>608</v>
      </c>
      <c r="W118" s="299"/>
      <c r="X118" s="305"/>
      <c r="Y118" s="305"/>
      <c r="Z118" s="346"/>
      <c r="AA118" s="346"/>
    </row>
    <row r="119" spans="1:83" s="375" customFormat="1" ht="25.5" customHeight="1" x14ac:dyDescent="0.2">
      <c r="A119" s="403" t="s">
        <v>61</v>
      </c>
      <c r="B119" s="393">
        <v>45047</v>
      </c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80" t="s">
        <v>4</v>
      </c>
      <c r="N119" s="381"/>
      <c r="O119" s="381"/>
      <c r="P119" s="394" t="s">
        <v>597</v>
      </c>
      <c r="Q119" s="395">
        <f t="shared" si="5"/>
        <v>0.81474000000000002</v>
      </c>
      <c r="R119" s="378" t="s">
        <v>598</v>
      </c>
      <c r="S119" s="378">
        <v>2</v>
      </c>
      <c r="T119" s="396">
        <v>1.62948</v>
      </c>
      <c r="U119" s="381" t="s">
        <v>564</v>
      </c>
      <c r="V119" s="380" t="s">
        <v>609</v>
      </c>
      <c r="W119" s="299"/>
      <c r="X119" s="305"/>
      <c r="Y119" s="305"/>
      <c r="Z119" s="346"/>
      <c r="AA119" s="346"/>
    </row>
    <row r="120" spans="1:83" s="375" customFormat="1" ht="18.75" customHeight="1" x14ac:dyDescent="0.2">
      <c r="A120" s="404"/>
      <c r="B120" s="404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405"/>
      <c r="N120" s="405"/>
      <c r="O120" s="405"/>
      <c r="P120" s="412"/>
      <c r="Q120" s="407"/>
      <c r="R120" s="345"/>
      <c r="S120" s="345"/>
      <c r="T120" s="340"/>
      <c r="U120" s="405"/>
      <c r="V120" s="414"/>
      <c r="W120" s="299"/>
      <c r="X120" s="305"/>
      <c r="Y120" s="305"/>
      <c r="Z120" s="346"/>
      <c r="AA120" s="346"/>
    </row>
    <row r="121" spans="1:83" x14ac:dyDescent="0.2">
      <c r="P121" s="344"/>
      <c r="V121" s="697" t="s">
        <v>173</v>
      </c>
      <c r="Y121" s="303"/>
    </row>
    <row r="122" spans="1:83" ht="10.5" customHeight="1" x14ac:dyDescent="0.2">
      <c r="U122" s="348"/>
      <c r="V122" s="697" t="s">
        <v>15</v>
      </c>
      <c r="Y122" s="303"/>
    </row>
    <row r="124" spans="1:83" s="351" customFormat="1" ht="15.75" x14ac:dyDescent="0.25">
      <c r="A124" s="676" t="s">
        <v>20</v>
      </c>
      <c r="B124" s="676"/>
      <c r="C124" s="676"/>
      <c r="D124" s="676"/>
      <c r="E124" s="676"/>
      <c r="F124" s="676"/>
      <c r="G124" s="676"/>
      <c r="H124" s="676"/>
      <c r="I124" s="676"/>
      <c r="J124" s="676"/>
      <c r="K124" s="676"/>
      <c r="L124" s="676"/>
      <c r="M124" s="676"/>
      <c r="N124" s="676"/>
      <c r="O124" s="676"/>
      <c r="P124" s="676"/>
      <c r="Q124" s="676"/>
      <c r="R124" s="676"/>
      <c r="S124" s="676"/>
      <c r="T124" s="676"/>
      <c r="U124" s="676"/>
      <c r="V124" s="676"/>
      <c r="W124" s="349"/>
      <c r="X124" s="349"/>
      <c r="Y124" s="349"/>
      <c r="Z124" s="349"/>
      <c r="AA124" s="349"/>
      <c r="AB124" s="350"/>
      <c r="AC124" s="350"/>
      <c r="AD124" s="350"/>
      <c r="AE124" s="350"/>
      <c r="AF124" s="350"/>
      <c r="AG124" s="350"/>
      <c r="AH124" s="350"/>
      <c r="AI124" s="350"/>
      <c r="AJ124" s="350"/>
      <c r="AK124" s="350"/>
      <c r="AL124" s="350"/>
      <c r="AM124" s="350"/>
      <c r="AN124" s="350"/>
      <c r="AO124" s="350"/>
      <c r="AP124" s="350"/>
      <c r="AQ124" s="350"/>
      <c r="AR124" s="350"/>
      <c r="AS124" s="350"/>
      <c r="AT124" s="350"/>
      <c r="AU124" s="350"/>
      <c r="AV124" s="350"/>
      <c r="AW124" s="350"/>
      <c r="AX124" s="350"/>
      <c r="AY124" s="350"/>
      <c r="AZ124" s="350"/>
      <c r="BA124" s="350"/>
      <c r="BB124" s="350"/>
      <c r="BC124" s="350"/>
      <c r="BD124" s="350"/>
      <c r="BE124" s="350"/>
      <c r="BF124" s="350"/>
      <c r="BG124" s="350"/>
      <c r="BH124" s="350"/>
      <c r="BI124" s="350"/>
      <c r="BJ124" s="350"/>
      <c r="BK124" s="350"/>
      <c r="BL124" s="350"/>
      <c r="BM124" s="350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0"/>
      <c r="CA124" s="350"/>
      <c r="CB124" s="350"/>
      <c r="CC124" s="350"/>
      <c r="CD124" s="350"/>
      <c r="CE124" s="350"/>
    </row>
    <row r="125" spans="1:83" s="350" customFormat="1" ht="15.75" x14ac:dyDescent="0.25">
      <c r="M125" s="352" t="s">
        <v>21</v>
      </c>
      <c r="N125" s="677" t="s">
        <v>16</v>
      </c>
      <c r="O125" s="677"/>
      <c r="P125" s="677"/>
      <c r="Q125" s="677"/>
      <c r="R125" s="677"/>
      <c r="S125" s="677"/>
      <c r="T125" s="677"/>
      <c r="V125" s="351"/>
      <c r="W125" s="349"/>
      <c r="X125" s="349"/>
      <c r="Y125" s="349"/>
      <c r="Z125" s="349"/>
      <c r="AA125" s="349"/>
    </row>
    <row r="126" spans="1:83" s="353" customFormat="1" ht="15" x14ac:dyDescent="0.2">
      <c r="N126" s="678" t="s">
        <v>13</v>
      </c>
      <c r="O126" s="678"/>
      <c r="P126" s="678"/>
      <c r="Q126" s="678"/>
      <c r="R126" s="678"/>
      <c r="S126" s="678"/>
      <c r="T126" s="678"/>
      <c r="V126" s="354"/>
      <c r="W126" s="355"/>
      <c r="X126" s="355"/>
      <c r="Y126" s="355"/>
      <c r="Z126" s="355"/>
      <c r="AA126" s="355"/>
    </row>
    <row r="127" spans="1:83" s="356" customFormat="1" ht="20.25" customHeight="1" x14ac:dyDescent="0.2">
      <c r="A127" s="679" t="s">
        <v>527</v>
      </c>
      <c r="B127" s="679"/>
      <c r="C127" s="679"/>
      <c r="D127" s="679"/>
      <c r="E127" s="679"/>
      <c r="F127" s="679"/>
      <c r="G127" s="679"/>
      <c r="H127" s="679"/>
      <c r="I127" s="679"/>
      <c r="J127" s="679"/>
      <c r="K127" s="679"/>
      <c r="L127" s="679"/>
      <c r="M127" s="679"/>
      <c r="N127" s="679"/>
      <c r="O127" s="679"/>
      <c r="P127" s="679"/>
      <c r="Q127" s="679"/>
      <c r="R127" s="679"/>
      <c r="S127" s="679"/>
      <c r="T127" s="679"/>
      <c r="U127" s="679"/>
      <c r="V127" s="679"/>
      <c r="W127" s="355"/>
      <c r="X127" s="355"/>
      <c r="Y127" s="355"/>
      <c r="Z127" s="355"/>
      <c r="AA127" s="355"/>
    </row>
    <row r="128" spans="1:83" s="357" customFormat="1" ht="12.75" customHeight="1" x14ac:dyDescent="0.2">
      <c r="A128" s="680" t="s">
        <v>3</v>
      </c>
      <c r="B128" s="681" t="s">
        <v>22</v>
      </c>
      <c r="C128" s="682" t="s">
        <v>23</v>
      </c>
      <c r="D128" s="682"/>
      <c r="E128" s="682"/>
      <c r="F128" s="682"/>
      <c r="G128" s="682"/>
      <c r="H128" s="682"/>
      <c r="I128" s="682"/>
      <c r="J128" s="682"/>
      <c r="K128" s="682"/>
      <c r="L128" s="682"/>
      <c r="M128" s="682"/>
      <c r="N128" s="682"/>
      <c r="O128" s="682"/>
      <c r="P128" s="683" t="s">
        <v>24</v>
      </c>
      <c r="Q128" s="683" t="s">
        <v>25</v>
      </c>
      <c r="R128" s="683" t="s">
        <v>26</v>
      </c>
      <c r="S128" s="683" t="s">
        <v>27</v>
      </c>
      <c r="T128" s="683" t="s">
        <v>28</v>
      </c>
      <c r="U128" s="683" t="s">
        <v>29</v>
      </c>
      <c r="V128" s="683" t="s">
        <v>30</v>
      </c>
      <c r="W128" s="346"/>
      <c r="X128" s="346"/>
      <c r="Y128" s="346"/>
      <c r="Z128" s="346"/>
      <c r="AA128" s="346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  <c r="AT128" s="344"/>
      <c r="AU128" s="344"/>
      <c r="AV128" s="344"/>
      <c r="AW128" s="344"/>
      <c r="AX128" s="344"/>
      <c r="AY128" s="344"/>
      <c r="AZ128" s="344"/>
      <c r="BA128" s="344"/>
      <c r="BB128" s="344"/>
      <c r="BC128" s="344"/>
      <c r="BD128" s="344"/>
      <c r="BE128" s="344"/>
      <c r="BF128" s="344"/>
      <c r="BG128" s="344"/>
      <c r="BH128" s="344"/>
      <c r="BI128" s="344"/>
      <c r="BJ128" s="344"/>
      <c r="BK128" s="344"/>
      <c r="BL128" s="344"/>
      <c r="BM128" s="344"/>
      <c r="BN128" s="344"/>
      <c r="BO128" s="344"/>
      <c r="BP128" s="344"/>
      <c r="BQ128" s="344"/>
      <c r="BR128" s="344"/>
      <c r="BS128" s="344"/>
      <c r="BT128" s="344"/>
      <c r="BU128" s="344"/>
      <c r="BV128" s="344"/>
      <c r="BW128" s="344"/>
      <c r="BX128" s="344"/>
      <c r="BY128" s="344"/>
      <c r="BZ128" s="344"/>
      <c r="CA128" s="344"/>
      <c r="CB128" s="344"/>
      <c r="CC128" s="344"/>
      <c r="CD128" s="344"/>
      <c r="CE128" s="344"/>
    </row>
    <row r="129" spans="1:83" ht="12.75" customHeight="1" x14ac:dyDescent="0.2">
      <c r="A129" s="680"/>
      <c r="B129" s="681"/>
      <c r="C129" s="682" t="s">
        <v>31</v>
      </c>
      <c r="D129" s="682"/>
      <c r="E129" s="682"/>
      <c r="F129" s="682"/>
      <c r="G129" s="682"/>
      <c r="H129" s="682"/>
      <c r="I129" s="682"/>
      <c r="J129" s="682"/>
      <c r="K129" s="682"/>
      <c r="L129" s="682"/>
      <c r="M129" s="682"/>
      <c r="N129" s="684" t="s">
        <v>32</v>
      </c>
      <c r="O129" s="684"/>
      <c r="P129" s="683"/>
      <c r="Q129" s="683"/>
      <c r="R129" s="683"/>
      <c r="S129" s="683"/>
      <c r="T129" s="683"/>
      <c r="U129" s="683"/>
      <c r="V129" s="683"/>
    </row>
    <row r="130" spans="1:83" ht="12.75" customHeight="1" x14ac:dyDescent="0.2">
      <c r="A130" s="680"/>
      <c r="B130" s="681"/>
      <c r="C130" s="682" t="s">
        <v>33</v>
      </c>
      <c r="D130" s="682"/>
      <c r="E130" s="682"/>
      <c r="F130" s="682"/>
      <c r="G130" s="682"/>
      <c r="H130" s="682"/>
      <c r="I130" s="682"/>
      <c r="J130" s="682"/>
      <c r="K130" s="682"/>
      <c r="L130" s="682"/>
      <c r="M130" s="684" t="s">
        <v>34</v>
      </c>
      <c r="N130" s="684"/>
      <c r="O130" s="684"/>
      <c r="P130" s="683"/>
      <c r="Q130" s="683"/>
      <c r="R130" s="683"/>
      <c r="S130" s="683"/>
      <c r="T130" s="683"/>
      <c r="U130" s="683"/>
      <c r="V130" s="683"/>
    </row>
    <row r="131" spans="1:83" ht="25.5" customHeight="1" x14ac:dyDescent="0.2">
      <c r="A131" s="680"/>
      <c r="B131" s="681"/>
      <c r="C131" s="682" t="s">
        <v>35</v>
      </c>
      <c r="D131" s="682"/>
      <c r="E131" s="682"/>
      <c r="F131" s="682" t="s">
        <v>36</v>
      </c>
      <c r="G131" s="682"/>
      <c r="H131" s="682"/>
      <c r="I131" s="684" t="s">
        <v>37</v>
      </c>
      <c r="J131" s="684"/>
      <c r="K131" s="684" t="s">
        <v>38</v>
      </c>
      <c r="L131" s="684"/>
      <c r="M131" s="684"/>
      <c r="N131" s="683" t="s">
        <v>39</v>
      </c>
      <c r="O131" s="683" t="s">
        <v>40</v>
      </c>
      <c r="P131" s="683"/>
      <c r="Q131" s="683"/>
      <c r="R131" s="683"/>
      <c r="S131" s="683"/>
      <c r="T131" s="683"/>
      <c r="U131" s="683"/>
      <c r="V131" s="683"/>
    </row>
    <row r="132" spans="1:83" s="361" customFormat="1" ht="101.25" customHeight="1" x14ac:dyDescent="0.2">
      <c r="A132" s="680"/>
      <c r="B132" s="681"/>
      <c r="C132" s="358" t="s">
        <v>41</v>
      </c>
      <c r="D132" s="359" t="s">
        <v>42</v>
      </c>
      <c r="E132" s="358" t="s">
        <v>43</v>
      </c>
      <c r="F132" s="358" t="s">
        <v>44</v>
      </c>
      <c r="G132" s="359" t="s">
        <v>45</v>
      </c>
      <c r="H132" s="358" t="s">
        <v>46</v>
      </c>
      <c r="I132" s="359" t="s">
        <v>47</v>
      </c>
      <c r="J132" s="359" t="s">
        <v>48</v>
      </c>
      <c r="K132" s="359" t="s">
        <v>49</v>
      </c>
      <c r="L132" s="359" t="s">
        <v>50</v>
      </c>
      <c r="M132" s="684"/>
      <c r="N132" s="683"/>
      <c r="O132" s="683"/>
      <c r="P132" s="683"/>
      <c r="Q132" s="683"/>
      <c r="R132" s="683"/>
      <c r="S132" s="683"/>
      <c r="T132" s="683"/>
      <c r="U132" s="683"/>
      <c r="V132" s="683"/>
      <c r="W132" s="346"/>
      <c r="X132" s="346"/>
      <c r="Y132" s="346"/>
      <c r="Z132" s="346"/>
      <c r="AA132" s="346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4"/>
      <c r="AZ132" s="344"/>
      <c r="BA132" s="344"/>
      <c r="BB132" s="344"/>
      <c r="BC132" s="344"/>
      <c r="BD132" s="344"/>
      <c r="BE132" s="344"/>
      <c r="BF132" s="344"/>
      <c r="BG132" s="344"/>
      <c r="BH132" s="344"/>
      <c r="BI132" s="344"/>
      <c r="BJ132" s="344"/>
      <c r="BK132" s="344"/>
      <c r="BL132" s="344"/>
      <c r="BM132" s="344"/>
      <c r="BN132" s="344"/>
      <c r="BO132" s="344"/>
      <c r="BP132" s="344"/>
      <c r="BQ132" s="344"/>
      <c r="BR132" s="344"/>
      <c r="BS132" s="344"/>
      <c r="BT132" s="344"/>
      <c r="BU132" s="344"/>
      <c r="BV132" s="344"/>
      <c r="BW132" s="344"/>
      <c r="BX132" s="344"/>
      <c r="BY132" s="344"/>
      <c r="BZ132" s="344"/>
      <c r="CA132" s="344"/>
      <c r="CB132" s="344"/>
      <c r="CC132" s="344"/>
      <c r="CD132" s="344"/>
      <c r="CE132" s="344"/>
    </row>
    <row r="133" spans="1:83" s="365" customFormat="1" x14ac:dyDescent="0.2">
      <c r="A133" s="415" t="s">
        <v>4</v>
      </c>
      <c r="B133" s="415" t="s">
        <v>5</v>
      </c>
      <c r="C133" s="415" t="s">
        <v>6</v>
      </c>
      <c r="D133" s="415" t="s">
        <v>7</v>
      </c>
      <c r="E133" s="415" t="s">
        <v>51</v>
      </c>
      <c r="F133" s="415" t="s">
        <v>52</v>
      </c>
      <c r="G133" s="415" t="s">
        <v>53</v>
      </c>
      <c r="H133" s="415" t="s">
        <v>54</v>
      </c>
      <c r="I133" s="415" t="s">
        <v>55</v>
      </c>
      <c r="J133" s="415" t="s">
        <v>56</v>
      </c>
      <c r="K133" s="415" t="s">
        <v>57</v>
      </c>
      <c r="L133" s="415" t="s">
        <v>58</v>
      </c>
      <c r="M133" s="415" t="s">
        <v>59</v>
      </c>
      <c r="N133" s="415" t="s">
        <v>60</v>
      </c>
      <c r="O133" s="415" t="s">
        <v>61</v>
      </c>
      <c r="P133" s="363" t="s">
        <v>62</v>
      </c>
      <c r="Q133" s="362" t="s">
        <v>63</v>
      </c>
      <c r="R133" s="362" t="s">
        <v>64</v>
      </c>
      <c r="S133" s="362" t="s">
        <v>65</v>
      </c>
      <c r="T133" s="363" t="s">
        <v>66</v>
      </c>
      <c r="U133" s="362" t="s">
        <v>67</v>
      </c>
      <c r="V133" s="362" t="s">
        <v>68</v>
      </c>
      <c r="W133" s="346"/>
      <c r="X133" s="346"/>
      <c r="Y133" s="346"/>
      <c r="Z133" s="346"/>
      <c r="AA133" s="346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  <c r="AS133" s="344"/>
      <c r="AT133" s="344"/>
      <c r="AU133" s="344"/>
      <c r="AV133" s="344"/>
      <c r="AW133" s="344"/>
      <c r="AX133" s="344"/>
      <c r="AY133" s="344"/>
      <c r="AZ133" s="344"/>
      <c r="BA133" s="344"/>
      <c r="BB133" s="344"/>
      <c r="BC133" s="344"/>
      <c r="BD133" s="344"/>
      <c r="BE133" s="344"/>
      <c r="BF133" s="344"/>
      <c r="BG133" s="344"/>
      <c r="BH133" s="344"/>
      <c r="BI133" s="344"/>
      <c r="BJ133" s="344"/>
      <c r="BK133" s="344"/>
      <c r="BL133" s="344"/>
      <c r="BM133" s="344"/>
      <c r="BN133" s="344"/>
      <c r="BO133" s="344"/>
      <c r="BP133" s="344"/>
      <c r="BQ133" s="344"/>
      <c r="BR133" s="344"/>
      <c r="BS133" s="344"/>
      <c r="BT133" s="344"/>
      <c r="BU133" s="344"/>
      <c r="BV133" s="344"/>
      <c r="BW133" s="344"/>
      <c r="BX133" s="344"/>
      <c r="BY133" s="344"/>
      <c r="BZ133" s="344"/>
      <c r="CA133" s="344"/>
      <c r="CB133" s="344"/>
      <c r="CC133" s="344"/>
      <c r="CD133" s="344"/>
      <c r="CE133" s="344"/>
    </row>
    <row r="134" spans="1:83" s="365" customFormat="1" ht="22.5" customHeight="1" x14ac:dyDescent="0.2">
      <c r="A134" s="403" t="s">
        <v>4</v>
      </c>
      <c r="B134" s="393">
        <v>45078</v>
      </c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80" t="s">
        <v>4</v>
      </c>
      <c r="N134" s="381"/>
      <c r="O134" s="381"/>
      <c r="P134" s="394" t="s">
        <v>459</v>
      </c>
      <c r="Q134" s="395">
        <f t="shared" ref="Q134" si="6">T134/S134</f>
        <v>0.39854000000000001</v>
      </c>
      <c r="R134" s="378" t="s">
        <v>461</v>
      </c>
      <c r="S134" s="418">
        <v>1</v>
      </c>
      <c r="T134" s="419">
        <v>0.39854000000000001</v>
      </c>
      <c r="U134" s="381" t="s">
        <v>460</v>
      </c>
      <c r="V134" s="380" t="s">
        <v>619</v>
      </c>
      <c r="W134" s="346"/>
      <c r="X134" s="346"/>
      <c r="Y134" s="346"/>
      <c r="Z134" s="346"/>
      <c r="AA134" s="346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  <c r="AR134" s="344"/>
      <c r="AS134" s="344"/>
      <c r="AT134" s="344"/>
      <c r="AU134" s="344"/>
      <c r="AV134" s="344"/>
      <c r="AW134" s="344"/>
      <c r="AX134" s="344"/>
      <c r="AY134" s="344"/>
      <c r="AZ134" s="344"/>
      <c r="BA134" s="344"/>
      <c r="BB134" s="344"/>
      <c r="BC134" s="344"/>
      <c r="BD134" s="344"/>
      <c r="BE134" s="344"/>
      <c r="BF134" s="344"/>
      <c r="BG134" s="344"/>
      <c r="BH134" s="344"/>
      <c r="BI134" s="344"/>
      <c r="BJ134" s="344"/>
      <c r="BK134" s="344"/>
      <c r="BL134" s="344"/>
      <c r="BM134" s="344"/>
      <c r="BN134" s="344"/>
      <c r="BO134" s="344"/>
      <c r="BP134" s="344"/>
      <c r="BQ134" s="344"/>
      <c r="BR134" s="344"/>
      <c r="BS134" s="344"/>
      <c r="BT134" s="344"/>
      <c r="BU134" s="344"/>
      <c r="BV134" s="344"/>
      <c r="BW134" s="344"/>
      <c r="BX134" s="344"/>
      <c r="BY134" s="344"/>
      <c r="BZ134" s="344"/>
      <c r="CA134" s="344"/>
      <c r="CB134" s="344"/>
      <c r="CC134" s="344"/>
      <c r="CD134" s="344"/>
      <c r="CE134" s="344"/>
    </row>
    <row r="135" spans="1:83" s="365" customFormat="1" ht="29.25" customHeight="1" x14ac:dyDescent="0.2">
      <c r="A135" s="403" t="s">
        <v>5</v>
      </c>
      <c r="B135" s="393">
        <v>45078</v>
      </c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80" t="s">
        <v>4</v>
      </c>
      <c r="N135" s="381"/>
      <c r="O135" s="380"/>
      <c r="P135" s="425" t="s">
        <v>622</v>
      </c>
      <c r="Q135" s="395">
        <f t="shared" ref="Q135:Q139" si="7">T135/S135</f>
        <v>2.0390000000000001</v>
      </c>
      <c r="R135" s="378" t="s">
        <v>461</v>
      </c>
      <c r="S135" s="418">
        <v>1</v>
      </c>
      <c r="T135" s="419">
        <v>2.0390000000000001</v>
      </c>
      <c r="U135" s="426" t="s">
        <v>621</v>
      </c>
      <c r="V135" s="380" t="s">
        <v>623</v>
      </c>
      <c r="W135" s="346"/>
      <c r="X135" s="346"/>
      <c r="Y135" s="346"/>
      <c r="Z135" s="346"/>
      <c r="AA135" s="346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44"/>
      <c r="BE135" s="344"/>
      <c r="BF135" s="344"/>
      <c r="BG135" s="344"/>
      <c r="BH135" s="344"/>
      <c r="BI135" s="344"/>
      <c r="BJ135" s="344"/>
      <c r="BK135" s="344"/>
      <c r="BL135" s="344"/>
      <c r="BM135" s="344"/>
      <c r="BN135" s="344"/>
      <c r="BO135" s="344"/>
      <c r="BP135" s="344"/>
      <c r="BQ135" s="344"/>
      <c r="BR135" s="344"/>
      <c r="BS135" s="344"/>
      <c r="BT135" s="344"/>
      <c r="BU135" s="344"/>
      <c r="BV135" s="344"/>
      <c r="BW135" s="344"/>
      <c r="BX135" s="344"/>
      <c r="BY135" s="344"/>
      <c r="BZ135" s="344"/>
      <c r="CA135" s="344"/>
      <c r="CB135" s="344"/>
      <c r="CC135" s="344"/>
      <c r="CD135" s="344"/>
      <c r="CE135" s="344"/>
    </row>
    <row r="136" spans="1:83" s="365" customFormat="1" ht="20.25" customHeight="1" x14ac:dyDescent="0.2">
      <c r="A136" s="403" t="s">
        <v>6</v>
      </c>
      <c r="B136" s="393">
        <v>45078</v>
      </c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80" t="s">
        <v>4</v>
      </c>
      <c r="N136" s="381"/>
      <c r="O136" s="380"/>
      <c r="P136" s="427" t="s">
        <v>624</v>
      </c>
      <c r="Q136" s="395">
        <f t="shared" si="7"/>
        <v>0.91</v>
      </c>
      <c r="R136" s="384" t="s">
        <v>573</v>
      </c>
      <c r="S136" s="385">
        <v>1</v>
      </c>
      <c r="T136" s="419">
        <v>0.91</v>
      </c>
      <c r="U136" s="384" t="s">
        <v>458</v>
      </c>
      <c r="V136" s="385" t="s">
        <v>625</v>
      </c>
      <c r="W136" s="346"/>
      <c r="X136" s="346"/>
      <c r="Y136" s="346"/>
      <c r="Z136" s="346"/>
      <c r="AA136" s="346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44"/>
      <c r="BE136" s="344"/>
      <c r="BF136" s="344"/>
      <c r="BG136" s="344"/>
      <c r="BH136" s="344"/>
      <c r="BI136" s="344"/>
      <c r="BJ136" s="344"/>
      <c r="BK136" s="344"/>
      <c r="BL136" s="344"/>
      <c r="BM136" s="344"/>
      <c r="BN136" s="344"/>
      <c r="BO136" s="344"/>
      <c r="BP136" s="344"/>
      <c r="BQ136" s="344"/>
      <c r="BR136" s="344"/>
      <c r="BS136" s="344"/>
      <c r="BT136" s="344"/>
      <c r="BU136" s="344"/>
      <c r="BV136" s="344"/>
      <c r="BW136" s="344"/>
      <c r="BX136" s="344"/>
      <c r="BY136" s="344"/>
      <c r="BZ136" s="344"/>
      <c r="CA136" s="344"/>
      <c r="CB136" s="344"/>
      <c r="CC136" s="344"/>
      <c r="CD136" s="344"/>
      <c r="CE136" s="344"/>
    </row>
    <row r="137" spans="1:83" s="365" customFormat="1" ht="20.25" customHeight="1" x14ac:dyDescent="0.2">
      <c r="A137" s="403" t="s">
        <v>7</v>
      </c>
      <c r="B137" s="393">
        <v>45078</v>
      </c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80" t="s">
        <v>4</v>
      </c>
      <c r="N137" s="381"/>
      <c r="O137" s="380"/>
      <c r="P137" s="427" t="s">
        <v>626</v>
      </c>
      <c r="Q137" s="395">
        <f t="shared" si="7"/>
        <v>0.2393498</v>
      </c>
      <c r="R137" s="448" t="s">
        <v>586</v>
      </c>
      <c r="S137" s="451">
        <v>100</v>
      </c>
      <c r="T137" s="419">
        <v>23.934979999999999</v>
      </c>
      <c r="U137" s="384" t="s">
        <v>629</v>
      </c>
      <c r="V137" s="385" t="s">
        <v>630</v>
      </c>
      <c r="W137" s="346"/>
      <c r="X137" s="346"/>
      <c r="Y137" s="346"/>
      <c r="Z137" s="346"/>
      <c r="AA137" s="346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44"/>
      <c r="AT137" s="344"/>
      <c r="AU137" s="344"/>
      <c r="AV137" s="344"/>
      <c r="AW137" s="344"/>
      <c r="AX137" s="344"/>
      <c r="AY137" s="344"/>
      <c r="AZ137" s="344"/>
      <c r="BA137" s="344"/>
      <c r="BB137" s="344"/>
      <c r="BC137" s="344"/>
      <c r="BD137" s="344"/>
      <c r="BE137" s="344"/>
      <c r="BF137" s="344"/>
      <c r="BG137" s="344"/>
      <c r="BH137" s="344"/>
      <c r="BI137" s="344"/>
      <c r="BJ137" s="344"/>
      <c r="BK137" s="344"/>
      <c r="BL137" s="344"/>
      <c r="BM137" s="344"/>
      <c r="BN137" s="344"/>
      <c r="BO137" s="344"/>
      <c r="BP137" s="344"/>
      <c r="BQ137" s="344"/>
      <c r="BR137" s="344"/>
      <c r="BS137" s="344"/>
      <c r="BT137" s="344"/>
      <c r="BU137" s="344"/>
      <c r="BV137" s="344"/>
      <c r="BW137" s="344"/>
      <c r="BX137" s="344"/>
      <c r="BY137" s="344"/>
      <c r="BZ137" s="344"/>
      <c r="CA137" s="344"/>
      <c r="CB137" s="344"/>
      <c r="CC137" s="344"/>
      <c r="CD137" s="344"/>
      <c r="CE137" s="344"/>
    </row>
    <row r="138" spans="1:83" s="365" customFormat="1" ht="20.25" customHeight="1" x14ac:dyDescent="0.2">
      <c r="A138" s="403" t="s">
        <v>51</v>
      </c>
      <c r="B138" s="393">
        <v>45078</v>
      </c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80" t="s">
        <v>4</v>
      </c>
      <c r="N138" s="381"/>
      <c r="O138" s="380"/>
      <c r="P138" s="427" t="s">
        <v>627</v>
      </c>
      <c r="Q138" s="395">
        <f t="shared" si="7"/>
        <v>0.3856</v>
      </c>
      <c r="R138" s="448" t="s">
        <v>461</v>
      </c>
      <c r="S138" s="451">
        <v>1</v>
      </c>
      <c r="T138" s="419">
        <v>0.3856</v>
      </c>
      <c r="U138" s="384" t="s">
        <v>632</v>
      </c>
      <c r="V138" s="449" t="s">
        <v>631</v>
      </c>
      <c r="W138" s="346"/>
      <c r="X138" s="346"/>
      <c r="Y138" s="346"/>
      <c r="Z138" s="346"/>
      <c r="AA138" s="346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  <c r="AP138" s="344"/>
      <c r="AQ138" s="344"/>
      <c r="AR138" s="344"/>
      <c r="AS138" s="344"/>
      <c r="AT138" s="344"/>
      <c r="AU138" s="344"/>
      <c r="AV138" s="344"/>
      <c r="AW138" s="344"/>
      <c r="AX138" s="344"/>
      <c r="AY138" s="344"/>
      <c r="AZ138" s="344"/>
      <c r="BA138" s="344"/>
      <c r="BB138" s="344"/>
      <c r="BC138" s="344"/>
      <c r="BD138" s="344"/>
      <c r="BE138" s="344"/>
      <c r="BF138" s="344"/>
      <c r="BG138" s="344"/>
      <c r="BH138" s="344"/>
      <c r="BI138" s="344"/>
      <c r="BJ138" s="344"/>
      <c r="BK138" s="344"/>
      <c r="BL138" s="344"/>
      <c r="BM138" s="344"/>
      <c r="BN138" s="344"/>
      <c r="BO138" s="344"/>
      <c r="BP138" s="344"/>
      <c r="BQ138" s="344"/>
      <c r="BR138" s="344"/>
      <c r="BS138" s="344"/>
      <c r="BT138" s="344"/>
      <c r="BU138" s="344"/>
      <c r="BV138" s="344"/>
      <c r="BW138" s="344"/>
      <c r="BX138" s="344"/>
      <c r="BY138" s="344"/>
      <c r="BZ138" s="344"/>
      <c r="CA138" s="344"/>
      <c r="CB138" s="344"/>
      <c r="CC138" s="344"/>
      <c r="CD138" s="344"/>
      <c r="CE138" s="344"/>
    </row>
    <row r="139" spans="1:83" s="365" customFormat="1" ht="20.25" customHeight="1" x14ac:dyDescent="0.2">
      <c r="A139" s="403" t="s">
        <v>52</v>
      </c>
      <c r="B139" s="393">
        <v>45078</v>
      </c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80" t="s">
        <v>4</v>
      </c>
      <c r="N139" s="381"/>
      <c r="O139" s="380"/>
      <c r="P139" s="427" t="s">
        <v>628</v>
      </c>
      <c r="Q139" s="395">
        <f t="shared" si="7"/>
        <v>1.001555</v>
      </c>
      <c r="R139" s="448" t="s">
        <v>461</v>
      </c>
      <c r="S139" s="451">
        <v>2</v>
      </c>
      <c r="T139" s="419">
        <v>2.0031099999999999</v>
      </c>
      <c r="U139" s="384" t="s">
        <v>632</v>
      </c>
      <c r="V139" s="449" t="s">
        <v>631</v>
      </c>
      <c r="W139" s="346"/>
      <c r="X139" s="346"/>
      <c r="Y139" s="346"/>
      <c r="Z139" s="346"/>
      <c r="AA139" s="346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  <c r="AP139" s="344"/>
      <c r="AQ139" s="344"/>
      <c r="AR139" s="344"/>
      <c r="AS139" s="344"/>
      <c r="AT139" s="344"/>
      <c r="AU139" s="344"/>
      <c r="AV139" s="344"/>
      <c r="AW139" s="344"/>
      <c r="AX139" s="344"/>
      <c r="AY139" s="344"/>
      <c r="AZ139" s="344"/>
      <c r="BA139" s="344"/>
      <c r="BB139" s="344"/>
      <c r="BC139" s="344"/>
      <c r="BD139" s="344"/>
      <c r="BE139" s="344"/>
      <c r="BF139" s="344"/>
      <c r="BG139" s="344"/>
      <c r="BH139" s="344"/>
      <c r="BI139" s="344"/>
      <c r="BJ139" s="344"/>
      <c r="BK139" s="344"/>
      <c r="BL139" s="344"/>
      <c r="BM139" s="344"/>
      <c r="BN139" s="344"/>
      <c r="BO139" s="344"/>
      <c r="BP139" s="344"/>
      <c r="BQ139" s="344"/>
      <c r="BR139" s="344"/>
      <c r="BS139" s="344"/>
      <c r="BT139" s="344"/>
      <c r="BU139" s="344"/>
      <c r="BV139" s="344"/>
      <c r="BW139" s="344"/>
      <c r="BX139" s="344"/>
      <c r="BY139" s="344"/>
      <c r="BZ139" s="344"/>
      <c r="CA139" s="344"/>
      <c r="CB139" s="344"/>
      <c r="CC139" s="344"/>
      <c r="CD139" s="344"/>
      <c r="CE139" s="344"/>
    </row>
    <row r="140" spans="1:83" s="365" customFormat="1" ht="25.5" customHeight="1" x14ac:dyDescent="0.2">
      <c r="A140" s="403" t="s">
        <v>53</v>
      </c>
      <c r="B140" s="393">
        <v>45078</v>
      </c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80" t="s">
        <v>4</v>
      </c>
      <c r="N140" s="381"/>
      <c r="O140" s="380"/>
      <c r="P140" s="440" t="s">
        <v>610</v>
      </c>
      <c r="Q140" s="395">
        <f t="shared" ref="Q140" si="8">T140/S140</f>
        <v>6.3041666666666663E-2</v>
      </c>
      <c r="R140" s="441" t="s">
        <v>461</v>
      </c>
      <c r="S140" s="442">
        <v>90</v>
      </c>
      <c r="T140" s="396">
        <v>5.6737500000000001</v>
      </c>
      <c r="U140" s="384" t="s">
        <v>469</v>
      </c>
      <c r="V140" s="450" t="s">
        <v>617</v>
      </c>
      <c r="W140" s="346"/>
      <c r="X140" s="346"/>
      <c r="Y140" s="346"/>
      <c r="Z140" s="346"/>
      <c r="AA140" s="346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344"/>
      <c r="AU140" s="344"/>
      <c r="AV140" s="344"/>
      <c r="AW140" s="344"/>
      <c r="AX140" s="344"/>
      <c r="AY140" s="344"/>
      <c r="AZ140" s="344"/>
      <c r="BA140" s="344"/>
      <c r="BB140" s="344"/>
      <c r="BC140" s="344"/>
      <c r="BD140" s="344"/>
      <c r="BE140" s="344"/>
      <c r="BF140" s="344"/>
      <c r="BG140" s="344"/>
      <c r="BH140" s="344"/>
      <c r="BI140" s="344"/>
      <c r="BJ140" s="344"/>
      <c r="BK140" s="344"/>
      <c r="BL140" s="344"/>
      <c r="BM140" s="344"/>
      <c r="BN140" s="344"/>
      <c r="BO140" s="344"/>
      <c r="BP140" s="344"/>
      <c r="BQ140" s="344"/>
      <c r="BR140" s="344"/>
      <c r="BS140" s="344"/>
      <c r="BT140" s="344"/>
      <c r="BU140" s="344"/>
      <c r="BV140" s="344"/>
      <c r="BW140" s="344"/>
      <c r="BX140" s="344"/>
      <c r="BY140" s="344"/>
      <c r="BZ140" s="344"/>
      <c r="CA140" s="344"/>
      <c r="CB140" s="344"/>
      <c r="CC140" s="344"/>
      <c r="CD140" s="344"/>
      <c r="CE140" s="344"/>
    </row>
    <row r="141" spans="1:83" s="365" customFormat="1" ht="25.5" customHeight="1" x14ac:dyDescent="0.2">
      <c r="A141" s="403" t="s">
        <v>54</v>
      </c>
      <c r="B141" s="393">
        <v>45078</v>
      </c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80" t="s">
        <v>4</v>
      </c>
      <c r="N141" s="381"/>
      <c r="O141" s="380"/>
      <c r="P141" s="440" t="s">
        <v>611</v>
      </c>
      <c r="Q141" s="395">
        <f t="shared" ref="Q141:Q148" si="9">T141/S141</f>
        <v>7.9852666666666655E-2</v>
      </c>
      <c r="R141" s="441" t="s">
        <v>461</v>
      </c>
      <c r="S141" s="442">
        <v>15</v>
      </c>
      <c r="T141" s="396">
        <v>1.1977899999999999</v>
      </c>
      <c r="U141" s="384" t="s">
        <v>469</v>
      </c>
      <c r="V141" s="450" t="s">
        <v>616</v>
      </c>
      <c r="W141" s="346"/>
      <c r="X141" s="346"/>
      <c r="Y141" s="346"/>
      <c r="Z141" s="346"/>
      <c r="AA141" s="346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4"/>
      <c r="AS141" s="344"/>
      <c r="AT141" s="344"/>
      <c r="AU141" s="344"/>
      <c r="AV141" s="344"/>
      <c r="AW141" s="344"/>
      <c r="AX141" s="344"/>
      <c r="AY141" s="344"/>
      <c r="AZ141" s="344"/>
      <c r="BA141" s="344"/>
      <c r="BB141" s="344"/>
      <c r="BC141" s="344"/>
      <c r="BD141" s="344"/>
      <c r="BE141" s="344"/>
      <c r="BF141" s="344"/>
      <c r="BG141" s="344"/>
      <c r="BH141" s="344"/>
      <c r="BI141" s="344"/>
      <c r="BJ141" s="344"/>
      <c r="BK141" s="344"/>
      <c r="BL141" s="344"/>
      <c r="BM141" s="344"/>
      <c r="BN141" s="344"/>
      <c r="BO141" s="344"/>
      <c r="BP141" s="344"/>
      <c r="BQ141" s="344"/>
      <c r="BR141" s="344"/>
      <c r="BS141" s="344"/>
      <c r="BT141" s="344"/>
      <c r="BU141" s="344"/>
      <c r="BV141" s="344"/>
      <c r="BW141" s="344"/>
      <c r="BX141" s="344"/>
      <c r="BY141" s="344"/>
      <c r="BZ141" s="344"/>
      <c r="CA141" s="344"/>
      <c r="CB141" s="344"/>
      <c r="CC141" s="344"/>
      <c r="CD141" s="344"/>
      <c r="CE141" s="344"/>
    </row>
    <row r="142" spans="1:83" s="365" customFormat="1" ht="25.5" customHeight="1" x14ac:dyDescent="0.2">
      <c r="A142" s="403" t="s">
        <v>55</v>
      </c>
      <c r="B142" s="393">
        <v>45078</v>
      </c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80" t="s">
        <v>4</v>
      </c>
      <c r="N142" s="381"/>
      <c r="O142" s="380"/>
      <c r="P142" s="440" t="s">
        <v>463</v>
      </c>
      <c r="Q142" s="395">
        <f t="shared" si="9"/>
        <v>2.5817E-2</v>
      </c>
      <c r="R142" s="441" t="s">
        <v>461</v>
      </c>
      <c r="S142" s="442">
        <v>30</v>
      </c>
      <c r="T142" s="396">
        <v>0.77451000000000003</v>
      </c>
      <c r="U142" s="384" t="s">
        <v>469</v>
      </c>
      <c r="V142" s="450" t="s">
        <v>617</v>
      </c>
      <c r="W142" s="346"/>
      <c r="X142" s="346"/>
      <c r="Y142" s="346"/>
      <c r="Z142" s="346"/>
      <c r="AA142" s="346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44"/>
      <c r="AT142" s="344"/>
      <c r="AU142" s="344"/>
      <c r="AV142" s="344"/>
      <c r="AW142" s="344"/>
      <c r="AX142" s="344"/>
      <c r="AY142" s="344"/>
      <c r="AZ142" s="344"/>
      <c r="BA142" s="344"/>
      <c r="BB142" s="344"/>
      <c r="BC142" s="344"/>
      <c r="BD142" s="344"/>
      <c r="BE142" s="344"/>
      <c r="BF142" s="344"/>
      <c r="BG142" s="344"/>
      <c r="BH142" s="344"/>
      <c r="BI142" s="344"/>
      <c r="BJ142" s="344"/>
      <c r="BK142" s="344"/>
      <c r="BL142" s="344"/>
      <c r="BM142" s="344"/>
      <c r="BN142" s="344"/>
      <c r="BO142" s="344"/>
      <c r="BP142" s="344"/>
      <c r="BQ142" s="344"/>
      <c r="BR142" s="344"/>
      <c r="BS142" s="344"/>
      <c r="BT142" s="344"/>
      <c r="BU142" s="344"/>
      <c r="BV142" s="344"/>
      <c r="BW142" s="344"/>
      <c r="BX142" s="344"/>
      <c r="BY142" s="344"/>
      <c r="BZ142" s="344"/>
      <c r="CA142" s="344"/>
      <c r="CB142" s="344"/>
      <c r="CC142" s="344"/>
      <c r="CD142" s="344"/>
      <c r="CE142" s="344"/>
    </row>
    <row r="143" spans="1:83" s="365" customFormat="1" ht="25.5" customHeight="1" x14ac:dyDescent="0.2">
      <c r="A143" s="403" t="s">
        <v>56</v>
      </c>
      <c r="B143" s="393">
        <v>45078</v>
      </c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80" t="s">
        <v>4</v>
      </c>
      <c r="N143" s="381"/>
      <c r="O143" s="380"/>
      <c r="P143" s="440" t="s">
        <v>464</v>
      </c>
      <c r="Q143" s="395">
        <f t="shared" si="9"/>
        <v>2.0003111111111114E-2</v>
      </c>
      <c r="R143" s="441" t="s">
        <v>461</v>
      </c>
      <c r="S143" s="442">
        <v>45</v>
      </c>
      <c r="T143" s="396">
        <v>0.90014000000000005</v>
      </c>
      <c r="U143" s="384" t="s">
        <v>469</v>
      </c>
      <c r="V143" s="450" t="s">
        <v>615</v>
      </c>
      <c r="W143" s="346"/>
      <c r="X143" s="443"/>
      <c r="Y143" s="443"/>
      <c r="Z143" s="443"/>
      <c r="AA143" s="443"/>
      <c r="AB143" s="443"/>
      <c r="AC143" s="443"/>
      <c r="AD143" s="443"/>
      <c r="AE143" s="443"/>
      <c r="AF143" s="344"/>
      <c r="AG143" s="344"/>
      <c r="AH143" s="344"/>
      <c r="AI143" s="344"/>
      <c r="AJ143" s="344"/>
      <c r="AK143" s="344"/>
      <c r="AL143" s="344"/>
      <c r="AM143" s="344"/>
      <c r="AN143" s="344"/>
      <c r="AO143" s="344"/>
      <c r="AP143" s="344"/>
      <c r="AQ143" s="344"/>
      <c r="AR143" s="344"/>
      <c r="AS143" s="344"/>
      <c r="AT143" s="344"/>
      <c r="AU143" s="344"/>
      <c r="AV143" s="344"/>
      <c r="AW143" s="344"/>
      <c r="AX143" s="344"/>
      <c r="AY143" s="344"/>
      <c r="AZ143" s="344"/>
      <c r="BA143" s="344"/>
      <c r="BB143" s="344"/>
      <c r="BC143" s="344"/>
      <c r="BD143" s="344"/>
      <c r="BE143" s="344"/>
      <c r="BF143" s="344"/>
      <c r="BG143" s="344"/>
      <c r="BH143" s="344"/>
      <c r="BI143" s="344"/>
      <c r="BJ143" s="344"/>
      <c r="BK143" s="344"/>
      <c r="BL143" s="344"/>
      <c r="BM143" s="344"/>
      <c r="BN143" s="344"/>
      <c r="BO143" s="344"/>
      <c r="BP143" s="344"/>
      <c r="BQ143" s="344"/>
      <c r="BR143" s="344"/>
      <c r="BS143" s="344"/>
      <c r="BT143" s="344"/>
      <c r="BU143" s="344"/>
      <c r="BV143" s="344"/>
      <c r="BW143" s="344"/>
      <c r="BX143" s="344"/>
      <c r="BY143" s="344"/>
      <c r="BZ143" s="344"/>
      <c r="CA143" s="344"/>
      <c r="CB143" s="344"/>
      <c r="CC143" s="344"/>
      <c r="CD143" s="344"/>
      <c r="CE143" s="344"/>
    </row>
    <row r="144" spans="1:83" s="365" customFormat="1" ht="25.5" customHeight="1" x14ac:dyDescent="0.2">
      <c r="A144" s="403" t="s">
        <v>57</v>
      </c>
      <c r="B144" s="393">
        <v>45078</v>
      </c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80" t="s">
        <v>4</v>
      </c>
      <c r="N144" s="381"/>
      <c r="O144" s="380"/>
      <c r="P144" s="440" t="s">
        <v>576</v>
      </c>
      <c r="Q144" s="395">
        <f t="shared" si="9"/>
        <v>7.5049333333333329E-2</v>
      </c>
      <c r="R144" s="441" t="s">
        <v>461</v>
      </c>
      <c r="S144" s="442">
        <v>15</v>
      </c>
      <c r="T144" s="396">
        <v>1.12574</v>
      </c>
      <c r="U144" s="384" t="s">
        <v>469</v>
      </c>
      <c r="V144" s="450" t="s">
        <v>615</v>
      </c>
      <c r="W144" s="346"/>
      <c r="X144" s="346"/>
      <c r="Y144" s="346"/>
      <c r="Z144" s="346"/>
      <c r="AA144" s="346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4"/>
      <c r="AL144" s="344"/>
      <c r="AM144" s="344"/>
      <c r="AN144" s="344"/>
      <c r="AO144" s="344"/>
      <c r="AP144" s="344"/>
      <c r="AQ144" s="344"/>
      <c r="AR144" s="344"/>
      <c r="AS144" s="344"/>
      <c r="AT144" s="344"/>
      <c r="AU144" s="344"/>
      <c r="AV144" s="344"/>
      <c r="AW144" s="344"/>
      <c r="AX144" s="344"/>
      <c r="AY144" s="344"/>
      <c r="AZ144" s="344"/>
      <c r="BA144" s="344"/>
      <c r="BB144" s="344"/>
      <c r="BC144" s="344"/>
      <c r="BD144" s="344"/>
      <c r="BE144" s="344"/>
      <c r="BF144" s="344"/>
      <c r="BG144" s="344"/>
      <c r="BH144" s="344"/>
      <c r="BI144" s="344"/>
      <c r="BJ144" s="344"/>
      <c r="BK144" s="344"/>
      <c r="BL144" s="344"/>
      <c r="BM144" s="344"/>
      <c r="BN144" s="344"/>
      <c r="BO144" s="344"/>
      <c r="BP144" s="344"/>
      <c r="BQ144" s="344"/>
      <c r="BR144" s="344"/>
      <c r="BS144" s="344"/>
      <c r="BT144" s="344"/>
      <c r="BU144" s="344"/>
      <c r="BV144" s="344"/>
      <c r="BW144" s="344"/>
      <c r="BX144" s="344"/>
      <c r="BY144" s="344"/>
      <c r="BZ144" s="344"/>
      <c r="CA144" s="344"/>
      <c r="CB144" s="344"/>
      <c r="CC144" s="344"/>
      <c r="CD144" s="344"/>
      <c r="CE144" s="344"/>
    </row>
    <row r="145" spans="1:83" s="365" customFormat="1" ht="25.5" customHeight="1" x14ac:dyDescent="0.2">
      <c r="A145" s="403" t="s">
        <v>58</v>
      </c>
      <c r="B145" s="393">
        <v>45078</v>
      </c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80" t="s">
        <v>4</v>
      </c>
      <c r="N145" s="381"/>
      <c r="O145" s="380"/>
      <c r="P145" s="440" t="s">
        <v>612</v>
      </c>
      <c r="Q145" s="395">
        <f t="shared" si="9"/>
        <v>7.5049333333333329E-2</v>
      </c>
      <c r="R145" s="441" t="s">
        <v>461</v>
      </c>
      <c r="S145" s="442">
        <v>15</v>
      </c>
      <c r="T145" s="396">
        <v>1.12574</v>
      </c>
      <c r="U145" s="384" t="s">
        <v>469</v>
      </c>
      <c r="V145" s="450" t="s">
        <v>615</v>
      </c>
      <c r="W145" s="346"/>
      <c r="X145" s="346"/>
      <c r="Y145" s="346"/>
      <c r="Z145" s="346"/>
      <c r="AA145" s="346"/>
      <c r="AB145" s="344"/>
      <c r="AC145" s="344"/>
      <c r="AD145" s="344"/>
      <c r="AE145" s="344"/>
      <c r="AF145" s="344"/>
      <c r="AG145" s="344"/>
      <c r="AH145" s="344"/>
      <c r="AI145" s="344"/>
      <c r="AJ145" s="344"/>
      <c r="AK145" s="344"/>
      <c r="AL145" s="344"/>
      <c r="AM145" s="344"/>
      <c r="AN145" s="344"/>
      <c r="AO145" s="344"/>
      <c r="AP145" s="344"/>
      <c r="AQ145" s="344"/>
      <c r="AR145" s="344"/>
      <c r="AS145" s="344"/>
      <c r="AT145" s="344"/>
      <c r="AU145" s="344"/>
      <c r="AV145" s="344"/>
      <c r="AW145" s="344"/>
      <c r="AX145" s="344"/>
      <c r="AY145" s="344"/>
      <c r="AZ145" s="344"/>
      <c r="BA145" s="344"/>
      <c r="BB145" s="344"/>
      <c r="BC145" s="344"/>
      <c r="BD145" s="344"/>
      <c r="BE145" s="344"/>
      <c r="BF145" s="344"/>
      <c r="BG145" s="344"/>
      <c r="BH145" s="344"/>
      <c r="BI145" s="344"/>
      <c r="BJ145" s="344"/>
      <c r="BK145" s="344"/>
      <c r="BL145" s="344"/>
      <c r="BM145" s="344"/>
      <c r="BN145" s="344"/>
      <c r="BO145" s="344"/>
      <c r="BP145" s="344"/>
      <c r="BQ145" s="344"/>
      <c r="BR145" s="344"/>
      <c r="BS145" s="344"/>
      <c r="BT145" s="344"/>
      <c r="BU145" s="344"/>
      <c r="BV145" s="344"/>
      <c r="BW145" s="344"/>
      <c r="BX145" s="344"/>
      <c r="BY145" s="344"/>
      <c r="BZ145" s="344"/>
      <c r="CA145" s="344"/>
      <c r="CB145" s="344"/>
      <c r="CC145" s="344"/>
      <c r="CD145" s="344"/>
      <c r="CE145" s="344"/>
    </row>
    <row r="146" spans="1:83" s="365" customFormat="1" ht="25.5" customHeight="1" x14ac:dyDescent="0.2">
      <c r="A146" s="403" t="s">
        <v>59</v>
      </c>
      <c r="B146" s="393">
        <v>45078</v>
      </c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80" t="s">
        <v>4</v>
      </c>
      <c r="N146" s="381"/>
      <c r="O146" s="380"/>
      <c r="P146" s="440" t="s">
        <v>575</v>
      </c>
      <c r="Q146" s="395">
        <f t="shared" si="9"/>
        <v>0.108792</v>
      </c>
      <c r="R146" s="441" t="s">
        <v>461</v>
      </c>
      <c r="S146" s="442">
        <v>15</v>
      </c>
      <c r="T146" s="396">
        <v>1.63188</v>
      </c>
      <c r="U146" s="384" t="s">
        <v>469</v>
      </c>
      <c r="V146" s="450" t="s">
        <v>615</v>
      </c>
      <c r="W146" s="346"/>
      <c r="X146" s="443"/>
      <c r="Y146" s="443"/>
      <c r="Z146" s="443"/>
      <c r="AA146" s="443"/>
      <c r="AB146" s="443"/>
      <c r="AC146" s="443"/>
      <c r="AD146" s="443"/>
      <c r="AE146" s="443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44"/>
      <c r="BE146" s="344"/>
      <c r="BF146" s="344"/>
      <c r="BG146" s="344"/>
      <c r="BH146" s="344"/>
      <c r="BI146" s="344"/>
      <c r="BJ146" s="344"/>
      <c r="BK146" s="344"/>
      <c r="BL146" s="344"/>
      <c r="BM146" s="344"/>
      <c r="BN146" s="344"/>
      <c r="BO146" s="344"/>
      <c r="BP146" s="344"/>
      <c r="BQ146" s="344"/>
      <c r="BR146" s="344"/>
      <c r="BS146" s="344"/>
      <c r="BT146" s="344"/>
      <c r="BU146" s="344"/>
      <c r="BV146" s="344"/>
      <c r="BW146" s="344"/>
      <c r="BX146" s="344"/>
      <c r="BY146" s="344"/>
      <c r="BZ146" s="344"/>
      <c r="CA146" s="344"/>
      <c r="CB146" s="344"/>
      <c r="CC146" s="344"/>
      <c r="CD146" s="344"/>
      <c r="CE146" s="344"/>
    </row>
    <row r="147" spans="1:83" s="365" customFormat="1" ht="25.5" customHeight="1" x14ac:dyDescent="0.2">
      <c r="A147" s="403" t="s">
        <v>60</v>
      </c>
      <c r="B147" s="393">
        <v>45078</v>
      </c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80" t="s">
        <v>4</v>
      </c>
      <c r="N147" s="381"/>
      <c r="O147" s="380"/>
      <c r="P147" s="440" t="s">
        <v>613</v>
      </c>
      <c r="Q147" s="395">
        <f t="shared" si="9"/>
        <v>1.8012E-2</v>
      </c>
      <c r="R147" s="441" t="s">
        <v>461</v>
      </c>
      <c r="S147" s="442">
        <v>5</v>
      </c>
      <c r="T147" s="396">
        <v>9.0060000000000001E-2</v>
      </c>
      <c r="U147" s="384" t="s">
        <v>469</v>
      </c>
      <c r="V147" s="450" t="s">
        <v>618</v>
      </c>
      <c r="W147" s="346"/>
      <c r="X147" s="346"/>
      <c r="Y147" s="346"/>
      <c r="Z147" s="346"/>
      <c r="AA147" s="346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4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44"/>
      <c r="AZ147" s="344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44"/>
      <c r="BM147" s="344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44"/>
      <c r="BZ147" s="344"/>
      <c r="CA147" s="344"/>
      <c r="CB147" s="344"/>
      <c r="CC147" s="344"/>
      <c r="CD147" s="344"/>
      <c r="CE147" s="344"/>
    </row>
    <row r="148" spans="1:83" s="365" customFormat="1" ht="25.5" customHeight="1" x14ac:dyDescent="0.2">
      <c r="A148" s="403" t="s">
        <v>61</v>
      </c>
      <c r="B148" s="393">
        <v>45078</v>
      </c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80" t="s">
        <v>4</v>
      </c>
      <c r="N148" s="381"/>
      <c r="O148" s="380"/>
      <c r="P148" s="440" t="s">
        <v>614</v>
      </c>
      <c r="Q148" s="395">
        <f t="shared" si="9"/>
        <v>0.18011933333333333</v>
      </c>
      <c r="R148" s="441" t="s">
        <v>461</v>
      </c>
      <c r="S148" s="442">
        <v>15</v>
      </c>
      <c r="T148" s="396">
        <v>2.7017899999999999</v>
      </c>
      <c r="U148" s="384" t="s">
        <v>469</v>
      </c>
      <c r="V148" s="450" t="s">
        <v>615</v>
      </c>
      <c r="W148" s="346"/>
      <c r="X148" s="443"/>
      <c r="Y148" s="443"/>
      <c r="Z148" s="443"/>
      <c r="AA148" s="443"/>
      <c r="AB148" s="443"/>
      <c r="AC148" s="443"/>
      <c r="AD148" s="443"/>
      <c r="AE148" s="443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44"/>
      <c r="AZ148" s="344"/>
      <c r="BA148" s="344"/>
      <c r="BB148" s="344"/>
      <c r="BC148" s="344"/>
      <c r="BD148" s="344"/>
      <c r="BE148" s="344"/>
      <c r="BF148" s="344"/>
      <c r="BG148" s="344"/>
      <c r="BH148" s="344"/>
      <c r="BI148" s="344"/>
      <c r="BJ148" s="344"/>
      <c r="BK148" s="344"/>
      <c r="BL148" s="344"/>
      <c r="BM148" s="344"/>
      <c r="BN148" s="344"/>
      <c r="BO148" s="344"/>
      <c r="BP148" s="344"/>
      <c r="BQ148" s="344"/>
      <c r="BR148" s="344"/>
      <c r="BS148" s="344"/>
      <c r="BT148" s="344"/>
      <c r="BU148" s="344"/>
      <c r="BV148" s="344"/>
      <c r="BW148" s="344"/>
      <c r="BX148" s="344"/>
      <c r="BY148" s="344"/>
      <c r="BZ148" s="344"/>
      <c r="CA148" s="344"/>
      <c r="CB148" s="344"/>
      <c r="CC148" s="344"/>
      <c r="CD148" s="344"/>
      <c r="CE148" s="344"/>
    </row>
    <row r="151" spans="1:83" x14ac:dyDescent="0.2">
      <c r="V151" s="697" t="s">
        <v>173</v>
      </c>
    </row>
    <row r="152" spans="1:83" ht="10.5" customHeight="1" x14ac:dyDescent="0.2">
      <c r="U152" s="348"/>
      <c r="V152" s="697" t="s">
        <v>15</v>
      </c>
    </row>
    <row r="154" spans="1:83" s="351" customFormat="1" ht="15.75" x14ac:dyDescent="0.25">
      <c r="A154" s="676" t="s">
        <v>20</v>
      </c>
      <c r="B154" s="676"/>
      <c r="C154" s="676"/>
      <c r="D154" s="676"/>
      <c r="E154" s="676"/>
      <c r="F154" s="676"/>
      <c r="G154" s="676"/>
      <c r="H154" s="676"/>
      <c r="I154" s="676"/>
      <c r="J154" s="676"/>
      <c r="K154" s="676"/>
      <c r="L154" s="676"/>
      <c r="M154" s="676"/>
      <c r="N154" s="676"/>
      <c r="O154" s="676"/>
      <c r="P154" s="676"/>
      <c r="Q154" s="676"/>
      <c r="R154" s="676"/>
      <c r="S154" s="676"/>
      <c r="T154" s="676"/>
      <c r="U154" s="676"/>
      <c r="V154" s="676"/>
      <c r="W154" s="349"/>
      <c r="X154" s="349"/>
      <c r="Y154" s="349"/>
      <c r="Z154" s="349"/>
      <c r="AA154" s="349"/>
      <c r="AB154" s="350"/>
      <c r="AC154" s="350"/>
      <c r="AD154" s="350"/>
      <c r="AE154" s="350"/>
      <c r="AF154" s="350"/>
      <c r="AG154" s="350"/>
      <c r="AH154" s="350"/>
      <c r="AI154" s="350"/>
      <c r="AJ154" s="350"/>
      <c r="AK154" s="350"/>
      <c r="AL154" s="350"/>
      <c r="AM154" s="350"/>
      <c r="AN154" s="350"/>
      <c r="AO154" s="350"/>
      <c r="AP154" s="350"/>
      <c r="AQ154" s="350"/>
      <c r="AR154" s="350"/>
      <c r="AS154" s="350"/>
      <c r="AT154" s="350"/>
      <c r="AU154" s="350"/>
      <c r="AV154" s="350"/>
      <c r="AW154" s="350"/>
      <c r="AX154" s="350"/>
      <c r="AY154" s="350"/>
      <c r="AZ154" s="350"/>
      <c r="BA154" s="350"/>
      <c r="BB154" s="350"/>
      <c r="BC154" s="350"/>
      <c r="BD154" s="350"/>
      <c r="BE154" s="350"/>
      <c r="BF154" s="350"/>
      <c r="BG154" s="350"/>
      <c r="BH154" s="350"/>
      <c r="BI154" s="350"/>
      <c r="BJ154" s="350"/>
      <c r="BK154" s="350"/>
      <c r="BL154" s="350"/>
      <c r="BM154" s="350"/>
      <c r="BN154" s="350"/>
      <c r="BO154" s="350"/>
      <c r="BP154" s="350"/>
      <c r="BQ154" s="350"/>
      <c r="BR154" s="350"/>
      <c r="BS154" s="350"/>
      <c r="BT154" s="350"/>
      <c r="BU154" s="350"/>
      <c r="BV154" s="350"/>
      <c r="BW154" s="350"/>
      <c r="BX154" s="350"/>
      <c r="BY154" s="350"/>
      <c r="BZ154" s="350"/>
      <c r="CA154" s="350"/>
      <c r="CB154" s="350"/>
      <c r="CC154" s="350"/>
      <c r="CD154" s="350"/>
      <c r="CE154" s="350"/>
    </row>
    <row r="155" spans="1:83" s="350" customFormat="1" ht="15.75" x14ac:dyDescent="0.25">
      <c r="M155" s="352" t="s">
        <v>21</v>
      </c>
      <c r="N155" s="677" t="s">
        <v>16</v>
      </c>
      <c r="O155" s="677"/>
      <c r="P155" s="677"/>
      <c r="Q155" s="677"/>
      <c r="R155" s="677"/>
      <c r="S155" s="677"/>
      <c r="T155" s="677"/>
      <c r="V155" s="351"/>
      <c r="W155" s="349"/>
      <c r="X155" s="349"/>
      <c r="Y155" s="349"/>
      <c r="Z155" s="349"/>
      <c r="AA155" s="349"/>
    </row>
    <row r="156" spans="1:83" s="353" customFormat="1" ht="15" x14ac:dyDescent="0.2">
      <c r="N156" s="678" t="s">
        <v>13</v>
      </c>
      <c r="O156" s="678"/>
      <c r="P156" s="678"/>
      <c r="Q156" s="678"/>
      <c r="R156" s="678"/>
      <c r="S156" s="678"/>
      <c r="T156" s="678"/>
      <c r="V156" s="354"/>
      <c r="W156" s="355"/>
      <c r="X156" s="355"/>
      <c r="Y156" s="355"/>
      <c r="Z156" s="355"/>
      <c r="AA156" s="355"/>
    </row>
    <row r="157" spans="1:83" s="356" customFormat="1" ht="24" customHeight="1" x14ac:dyDescent="0.2">
      <c r="A157" s="679" t="s">
        <v>528</v>
      </c>
      <c r="B157" s="679"/>
      <c r="C157" s="679"/>
      <c r="D157" s="679"/>
      <c r="E157" s="679"/>
      <c r="F157" s="679"/>
      <c r="G157" s="679"/>
      <c r="H157" s="679"/>
      <c r="I157" s="679"/>
      <c r="J157" s="679"/>
      <c r="K157" s="679"/>
      <c r="L157" s="679"/>
      <c r="M157" s="679"/>
      <c r="N157" s="679"/>
      <c r="O157" s="679"/>
      <c r="P157" s="679"/>
      <c r="Q157" s="679"/>
      <c r="R157" s="679"/>
      <c r="S157" s="679"/>
      <c r="T157" s="679"/>
      <c r="U157" s="679"/>
      <c r="V157" s="679"/>
      <c r="W157" s="355"/>
      <c r="X157" s="355"/>
      <c r="Y157" s="355"/>
      <c r="Z157" s="355"/>
      <c r="AA157" s="355"/>
    </row>
    <row r="158" spans="1:83" s="357" customFormat="1" ht="12.75" customHeight="1" x14ac:dyDescent="0.2">
      <c r="A158" s="680" t="s">
        <v>3</v>
      </c>
      <c r="B158" s="681" t="s">
        <v>22</v>
      </c>
      <c r="C158" s="682" t="s">
        <v>23</v>
      </c>
      <c r="D158" s="682"/>
      <c r="E158" s="682"/>
      <c r="F158" s="682"/>
      <c r="G158" s="682"/>
      <c r="H158" s="682"/>
      <c r="I158" s="682"/>
      <c r="J158" s="682"/>
      <c r="K158" s="682"/>
      <c r="L158" s="682"/>
      <c r="M158" s="682"/>
      <c r="N158" s="682"/>
      <c r="O158" s="682"/>
      <c r="P158" s="683" t="s">
        <v>24</v>
      </c>
      <c r="Q158" s="683" t="s">
        <v>25</v>
      </c>
      <c r="R158" s="683" t="s">
        <v>26</v>
      </c>
      <c r="S158" s="683" t="s">
        <v>27</v>
      </c>
      <c r="T158" s="683" t="s">
        <v>28</v>
      </c>
      <c r="U158" s="683" t="s">
        <v>29</v>
      </c>
      <c r="V158" s="683" t="s">
        <v>30</v>
      </c>
      <c r="W158" s="346"/>
      <c r="X158" s="346"/>
      <c r="Y158" s="346"/>
      <c r="Z158" s="346"/>
      <c r="AA158" s="346"/>
      <c r="AB158" s="344"/>
      <c r="AC158" s="344"/>
      <c r="AD158" s="344"/>
      <c r="AE158" s="344"/>
      <c r="AF158" s="344"/>
      <c r="AG158" s="344"/>
      <c r="AH158" s="344"/>
      <c r="AI158" s="344"/>
      <c r="AJ158" s="344"/>
      <c r="AK158" s="344"/>
      <c r="AL158" s="344"/>
      <c r="AM158" s="344"/>
      <c r="AN158" s="344"/>
      <c r="AO158" s="344"/>
      <c r="AP158" s="344"/>
      <c r="AQ158" s="344"/>
      <c r="AR158" s="344"/>
      <c r="AS158" s="344"/>
      <c r="AT158" s="344"/>
      <c r="AU158" s="344"/>
      <c r="AV158" s="344"/>
      <c r="AW158" s="344"/>
      <c r="AX158" s="344"/>
      <c r="AY158" s="344"/>
      <c r="AZ158" s="344"/>
      <c r="BA158" s="344"/>
      <c r="BB158" s="344"/>
      <c r="BC158" s="344"/>
      <c r="BD158" s="344"/>
      <c r="BE158" s="344"/>
      <c r="BF158" s="344"/>
      <c r="BG158" s="344"/>
      <c r="BH158" s="344"/>
      <c r="BI158" s="344"/>
      <c r="BJ158" s="344"/>
      <c r="BK158" s="344"/>
      <c r="BL158" s="344"/>
      <c r="BM158" s="344"/>
      <c r="BN158" s="344"/>
      <c r="BO158" s="344"/>
      <c r="BP158" s="344"/>
      <c r="BQ158" s="344"/>
      <c r="BR158" s="344"/>
      <c r="BS158" s="344"/>
      <c r="BT158" s="344"/>
      <c r="BU158" s="344"/>
      <c r="BV158" s="344"/>
      <c r="BW158" s="344"/>
      <c r="BX158" s="344"/>
      <c r="BY158" s="344"/>
      <c r="BZ158" s="344"/>
      <c r="CA158" s="344"/>
      <c r="CB158" s="344"/>
      <c r="CC158" s="344"/>
      <c r="CD158" s="344"/>
      <c r="CE158" s="344"/>
    </row>
    <row r="159" spans="1:83" ht="12.75" customHeight="1" x14ac:dyDescent="0.2">
      <c r="A159" s="680"/>
      <c r="B159" s="681"/>
      <c r="C159" s="682" t="s">
        <v>31</v>
      </c>
      <c r="D159" s="682"/>
      <c r="E159" s="682"/>
      <c r="F159" s="682"/>
      <c r="G159" s="682"/>
      <c r="H159" s="682"/>
      <c r="I159" s="682"/>
      <c r="J159" s="682"/>
      <c r="K159" s="682"/>
      <c r="L159" s="682"/>
      <c r="M159" s="682"/>
      <c r="N159" s="684" t="s">
        <v>32</v>
      </c>
      <c r="O159" s="684"/>
      <c r="P159" s="683"/>
      <c r="Q159" s="683"/>
      <c r="R159" s="683"/>
      <c r="S159" s="683"/>
      <c r="T159" s="683"/>
      <c r="U159" s="683"/>
      <c r="V159" s="683"/>
    </row>
    <row r="160" spans="1:83" ht="12.75" customHeight="1" x14ac:dyDescent="0.2">
      <c r="A160" s="680"/>
      <c r="B160" s="681"/>
      <c r="C160" s="682" t="s">
        <v>33</v>
      </c>
      <c r="D160" s="682"/>
      <c r="E160" s="682"/>
      <c r="F160" s="682"/>
      <c r="G160" s="682"/>
      <c r="H160" s="682"/>
      <c r="I160" s="682"/>
      <c r="J160" s="682"/>
      <c r="K160" s="682"/>
      <c r="L160" s="682"/>
      <c r="M160" s="684" t="s">
        <v>34</v>
      </c>
      <c r="N160" s="684"/>
      <c r="O160" s="684"/>
      <c r="P160" s="683"/>
      <c r="Q160" s="683"/>
      <c r="R160" s="683"/>
      <c r="S160" s="683"/>
      <c r="T160" s="683"/>
      <c r="U160" s="683"/>
      <c r="V160" s="683"/>
    </row>
    <row r="161" spans="1:83" ht="25.5" customHeight="1" x14ac:dyDescent="0.2">
      <c r="A161" s="680"/>
      <c r="B161" s="681"/>
      <c r="C161" s="682" t="s">
        <v>35</v>
      </c>
      <c r="D161" s="682"/>
      <c r="E161" s="682"/>
      <c r="F161" s="682" t="s">
        <v>36</v>
      </c>
      <c r="G161" s="682"/>
      <c r="H161" s="682"/>
      <c r="I161" s="684" t="s">
        <v>37</v>
      </c>
      <c r="J161" s="684"/>
      <c r="K161" s="684" t="s">
        <v>38</v>
      </c>
      <c r="L161" s="684"/>
      <c r="M161" s="684"/>
      <c r="N161" s="683" t="s">
        <v>39</v>
      </c>
      <c r="O161" s="683" t="s">
        <v>40</v>
      </c>
      <c r="P161" s="683"/>
      <c r="Q161" s="683"/>
      <c r="R161" s="683"/>
      <c r="S161" s="683"/>
      <c r="T161" s="683"/>
      <c r="U161" s="683"/>
      <c r="V161" s="683"/>
    </row>
    <row r="162" spans="1:83" s="361" customFormat="1" ht="101.25" customHeight="1" x14ac:dyDescent="0.2">
      <c r="A162" s="680"/>
      <c r="B162" s="681"/>
      <c r="C162" s="358" t="s">
        <v>41</v>
      </c>
      <c r="D162" s="359" t="s">
        <v>42</v>
      </c>
      <c r="E162" s="358" t="s">
        <v>43</v>
      </c>
      <c r="F162" s="358" t="s">
        <v>44</v>
      </c>
      <c r="G162" s="359" t="s">
        <v>45</v>
      </c>
      <c r="H162" s="358" t="s">
        <v>46</v>
      </c>
      <c r="I162" s="359" t="s">
        <v>47</v>
      </c>
      <c r="J162" s="359" t="s">
        <v>48</v>
      </c>
      <c r="K162" s="359" t="s">
        <v>49</v>
      </c>
      <c r="L162" s="359" t="s">
        <v>50</v>
      </c>
      <c r="M162" s="684"/>
      <c r="N162" s="683"/>
      <c r="O162" s="683"/>
      <c r="P162" s="683"/>
      <c r="Q162" s="683"/>
      <c r="R162" s="683"/>
      <c r="S162" s="683"/>
      <c r="T162" s="683"/>
      <c r="U162" s="683"/>
      <c r="V162" s="683"/>
      <c r="W162" s="346"/>
      <c r="X162" s="346"/>
      <c r="Y162" s="346"/>
      <c r="Z162" s="346"/>
      <c r="AA162" s="346"/>
      <c r="AB162" s="344"/>
      <c r="AC162" s="344"/>
      <c r="AD162" s="344"/>
      <c r="AE162" s="344"/>
      <c r="AF162" s="344"/>
      <c r="AG162" s="344"/>
      <c r="AH162" s="344"/>
      <c r="AI162" s="344"/>
      <c r="AJ162" s="344"/>
      <c r="AK162" s="344"/>
      <c r="AL162" s="344"/>
      <c r="AM162" s="344"/>
      <c r="AN162" s="344"/>
      <c r="AO162" s="344"/>
      <c r="AP162" s="344"/>
      <c r="AQ162" s="344"/>
      <c r="AR162" s="344"/>
      <c r="AS162" s="344"/>
      <c r="AT162" s="344"/>
      <c r="AU162" s="344"/>
      <c r="AV162" s="344"/>
      <c r="AW162" s="344"/>
      <c r="AX162" s="344"/>
      <c r="AY162" s="344"/>
      <c r="AZ162" s="344"/>
      <c r="BA162" s="344"/>
      <c r="BB162" s="344"/>
      <c r="BC162" s="344"/>
      <c r="BD162" s="344"/>
      <c r="BE162" s="344"/>
      <c r="BF162" s="344"/>
      <c r="BG162" s="344"/>
      <c r="BH162" s="344"/>
      <c r="BI162" s="344"/>
      <c r="BJ162" s="344"/>
      <c r="BK162" s="344"/>
      <c r="BL162" s="344"/>
      <c r="BM162" s="344"/>
      <c r="BN162" s="344"/>
      <c r="BO162" s="344"/>
      <c r="BP162" s="344"/>
      <c r="BQ162" s="344"/>
      <c r="BR162" s="344"/>
      <c r="BS162" s="344"/>
      <c r="BT162" s="344"/>
      <c r="BU162" s="344"/>
      <c r="BV162" s="344"/>
      <c r="BW162" s="344"/>
      <c r="BX162" s="344"/>
      <c r="BY162" s="344"/>
      <c r="BZ162" s="344"/>
      <c r="CA162" s="344"/>
      <c r="CB162" s="344"/>
      <c r="CC162" s="344"/>
      <c r="CD162" s="344"/>
      <c r="CE162" s="344"/>
    </row>
    <row r="163" spans="1:83" s="365" customFormat="1" x14ac:dyDescent="0.2">
      <c r="A163" s="362" t="s">
        <v>4</v>
      </c>
      <c r="B163" s="362" t="s">
        <v>5</v>
      </c>
      <c r="C163" s="362" t="s">
        <v>6</v>
      </c>
      <c r="D163" s="362" t="s">
        <v>7</v>
      </c>
      <c r="E163" s="362" t="s">
        <v>51</v>
      </c>
      <c r="F163" s="362" t="s">
        <v>52</v>
      </c>
      <c r="G163" s="362" t="s">
        <v>53</v>
      </c>
      <c r="H163" s="362" t="s">
        <v>54</v>
      </c>
      <c r="I163" s="362" t="s">
        <v>55</v>
      </c>
      <c r="J163" s="362" t="s">
        <v>56</v>
      </c>
      <c r="K163" s="362" t="s">
        <v>57</v>
      </c>
      <c r="L163" s="362" t="s">
        <v>58</v>
      </c>
      <c r="M163" s="362" t="s">
        <v>59</v>
      </c>
      <c r="N163" s="362" t="s">
        <v>60</v>
      </c>
      <c r="O163" s="362" t="s">
        <v>61</v>
      </c>
      <c r="P163" s="363" t="s">
        <v>62</v>
      </c>
      <c r="Q163" s="362" t="s">
        <v>63</v>
      </c>
      <c r="R163" s="362" t="s">
        <v>64</v>
      </c>
      <c r="S163" s="362" t="s">
        <v>65</v>
      </c>
      <c r="T163" s="363" t="s">
        <v>66</v>
      </c>
      <c r="U163" s="362" t="s">
        <v>67</v>
      </c>
      <c r="V163" s="362" t="s">
        <v>68</v>
      </c>
      <c r="W163" s="346"/>
      <c r="X163" s="346"/>
      <c r="Y163" s="346"/>
      <c r="Z163" s="346"/>
      <c r="AA163" s="346"/>
      <c r="AB163" s="344"/>
      <c r="AC163" s="344"/>
      <c r="AD163" s="344"/>
      <c r="AE163" s="344"/>
      <c r="AF163" s="344"/>
      <c r="AG163" s="344"/>
      <c r="AH163" s="344"/>
      <c r="AI163" s="344"/>
      <c r="AJ163" s="344"/>
      <c r="AK163" s="344"/>
      <c r="AL163" s="344"/>
      <c r="AM163" s="344"/>
      <c r="AN163" s="344"/>
      <c r="AO163" s="344"/>
      <c r="AP163" s="344"/>
      <c r="AQ163" s="344"/>
      <c r="AR163" s="344"/>
      <c r="AS163" s="344"/>
      <c r="AT163" s="344"/>
      <c r="AU163" s="344"/>
      <c r="AV163" s="344"/>
      <c r="AW163" s="344"/>
      <c r="AX163" s="344"/>
      <c r="AY163" s="344"/>
      <c r="AZ163" s="344"/>
      <c r="BA163" s="344"/>
      <c r="BB163" s="344"/>
      <c r="BC163" s="344"/>
      <c r="BD163" s="344"/>
      <c r="BE163" s="344"/>
      <c r="BF163" s="344"/>
      <c r="BG163" s="344"/>
      <c r="BH163" s="344"/>
      <c r="BI163" s="344"/>
      <c r="BJ163" s="344"/>
      <c r="BK163" s="344"/>
      <c r="BL163" s="344"/>
      <c r="BM163" s="344"/>
      <c r="BN163" s="344"/>
      <c r="BO163" s="344"/>
      <c r="BP163" s="344"/>
      <c r="BQ163" s="344"/>
      <c r="BR163" s="344"/>
      <c r="BS163" s="344"/>
      <c r="BT163" s="344"/>
      <c r="BU163" s="344"/>
      <c r="BV163" s="344"/>
      <c r="BW163" s="344"/>
      <c r="BX163" s="344"/>
      <c r="BY163" s="344"/>
      <c r="BZ163" s="344"/>
      <c r="CA163" s="344"/>
      <c r="CB163" s="344"/>
      <c r="CC163" s="344"/>
      <c r="CD163" s="344"/>
      <c r="CE163" s="344"/>
    </row>
    <row r="164" spans="1:83" ht="33.75" x14ac:dyDescent="0.2">
      <c r="A164" s="363" t="s">
        <v>4</v>
      </c>
      <c r="B164" s="366">
        <v>45108</v>
      </c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  <c r="M164" s="380" t="s">
        <v>4</v>
      </c>
      <c r="N164" s="381"/>
      <c r="O164" s="381"/>
      <c r="P164" s="394" t="s">
        <v>459</v>
      </c>
      <c r="Q164" s="395">
        <f t="shared" ref="Q164" si="10">T164/S164</f>
        <v>0.38533000000000001</v>
      </c>
      <c r="R164" s="378" t="s">
        <v>461</v>
      </c>
      <c r="S164" s="418">
        <v>1</v>
      </c>
      <c r="T164" s="419">
        <v>0.38533000000000001</v>
      </c>
      <c r="U164" s="381" t="s">
        <v>460</v>
      </c>
      <c r="V164" s="380" t="s">
        <v>648</v>
      </c>
      <c r="W164" s="374"/>
      <c r="X164" s="347"/>
      <c r="AB164" s="346"/>
      <c r="AC164" s="346"/>
    </row>
    <row r="165" spans="1:83" x14ac:dyDescent="0.2">
      <c r="P165" s="344"/>
      <c r="T165" s="344"/>
    </row>
    <row r="166" spans="1:83" x14ac:dyDescent="0.2">
      <c r="P166" s="344"/>
      <c r="T166" s="344"/>
    </row>
    <row r="167" spans="1:83" x14ac:dyDescent="0.2">
      <c r="P167" s="344"/>
      <c r="T167" s="344"/>
      <c r="V167" s="697" t="s">
        <v>173</v>
      </c>
    </row>
    <row r="168" spans="1:83" ht="10.5" customHeight="1" x14ac:dyDescent="0.2">
      <c r="U168" s="348"/>
      <c r="V168" s="697" t="s">
        <v>15</v>
      </c>
    </row>
    <row r="170" spans="1:83" s="351" customFormat="1" ht="15.75" x14ac:dyDescent="0.25">
      <c r="A170" s="676" t="s">
        <v>20</v>
      </c>
      <c r="B170" s="676"/>
      <c r="C170" s="676"/>
      <c r="D170" s="676"/>
      <c r="E170" s="676"/>
      <c r="F170" s="676"/>
      <c r="G170" s="676"/>
      <c r="H170" s="676"/>
      <c r="I170" s="676"/>
      <c r="J170" s="676"/>
      <c r="K170" s="676"/>
      <c r="L170" s="676"/>
      <c r="M170" s="676"/>
      <c r="N170" s="676"/>
      <c r="O170" s="676"/>
      <c r="P170" s="676"/>
      <c r="Q170" s="676"/>
      <c r="R170" s="676"/>
      <c r="S170" s="676"/>
      <c r="T170" s="676"/>
      <c r="U170" s="676"/>
      <c r="V170" s="676"/>
      <c r="W170" s="349"/>
      <c r="X170" s="349"/>
      <c r="Y170" s="349"/>
      <c r="Z170" s="349"/>
      <c r="AA170" s="349"/>
      <c r="AB170" s="350"/>
      <c r="AC170" s="350"/>
      <c r="AD170" s="350"/>
      <c r="AE170" s="350"/>
      <c r="AF170" s="350"/>
      <c r="AG170" s="350"/>
      <c r="AH170" s="350"/>
      <c r="AI170" s="350"/>
      <c r="AJ170" s="350"/>
      <c r="AK170" s="350"/>
      <c r="AL170" s="350"/>
      <c r="AM170" s="350"/>
      <c r="AN170" s="350"/>
      <c r="AO170" s="350"/>
      <c r="AP170" s="350"/>
      <c r="AQ170" s="350"/>
      <c r="AR170" s="350"/>
      <c r="AS170" s="350"/>
      <c r="AT170" s="350"/>
      <c r="AU170" s="350"/>
      <c r="AV170" s="350"/>
      <c r="AW170" s="350"/>
      <c r="AX170" s="350"/>
      <c r="AY170" s="350"/>
      <c r="AZ170" s="350"/>
      <c r="BA170" s="350"/>
      <c r="BB170" s="350"/>
      <c r="BC170" s="350"/>
      <c r="BD170" s="350"/>
      <c r="BE170" s="350"/>
      <c r="BF170" s="350"/>
      <c r="BG170" s="350"/>
      <c r="BH170" s="350"/>
      <c r="BI170" s="350"/>
      <c r="BJ170" s="350"/>
      <c r="BK170" s="350"/>
      <c r="BL170" s="350"/>
      <c r="BM170" s="350"/>
      <c r="BN170" s="350"/>
      <c r="BO170" s="350"/>
      <c r="BP170" s="350"/>
      <c r="BQ170" s="350"/>
      <c r="BR170" s="350"/>
      <c r="BS170" s="350"/>
      <c r="BT170" s="350"/>
      <c r="BU170" s="350"/>
      <c r="BV170" s="350"/>
      <c r="BW170" s="350"/>
      <c r="BX170" s="350"/>
      <c r="BY170" s="350"/>
      <c r="BZ170" s="350"/>
      <c r="CA170" s="350"/>
      <c r="CB170" s="350"/>
      <c r="CC170" s="350"/>
      <c r="CD170" s="350"/>
      <c r="CE170" s="350"/>
    </row>
    <row r="171" spans="1:83" s="350" customFormat="1" ht="15.75" x14ac:dyDescent="0.25">
      <c r="M171" s="352" t="s">
        <v>21</v>
      </c>
      <c r="N171" s="677" t="s">
        <v>16</v>
      </c>
      <c r="O171" s="677"/>
      <c r="P171" s="677"/>
      <c r="Q171" s="677"/>
      <c r="R171" s="677"/>
      <c r="S171" s="677"/>
      <c r="T171" s="677"/>
      <c r="V171" s="351"/>
      <c r="W171" s="349"/>
      <c r="X171" s="349"/>
      <c r="Y171" s="349"/>
      <c r="Z171" s="349"/>
      <c r="AA171" s="349"/>
    </row>
    <row r="172" spans="1:83" s="353" customFormat="1" ht="15" x14ac:dyDescent="0.2">
      <c r="N172" s="678" t="s">
        <v>13</v>
      </c>
      <c r="O172" s="678"/>
      <c r="P172" s="678"/>
      <c r="Q172" s="678"/>
      <c r="R172" s="678"/>
      <c r="S172" s="678"/>
      <c r="T172" s="678"/>
      <c r="V172" s="354"/>
      <c r="W172" s="355"/>
      <c r="X172" s="355"/>
      <c r="Y172" s="355"/>
      <c r="Z172" s="355"/>
      <c r="AA172" s="355"/>
    </row>
    <row r="173" spans="1:83" s="356" customFormat="1" ht="18" customHeight="1" x14ac:dyDescent="0.2">
      <c r="A173" s="679" t="s">
        <v>529</v>
      </c>
      <c r="B173" s="679"/>
      <c r="C173" s="679"/>
      <c r="D173" s="679"/>
      <c r="E173" s="679"/>
      <c r="F173" s="679"/>
      <c r="G173" s="679"/>
      <c r="H173" s="679"/>
      <c r="I173" s="679"/>
      <c r="J173" s="679"/>
      <c r="K173" s="679"/>
      <c r="L173" s="679"/>
      <c r="M173" s="679"/>
      <c r="N173" s="679"/>
      <c r="O173" s="679"/>
      <c r="P173" s="679"/>
      <c r="Q173" s="679"/>
      <c r="R173" s="679"/>
      <c r="S173" s="679"/>
      <c r="T173" s="679"/>
      <c r="U173" s="679"/>
      <c r="V173" s="679"/>
      <c r="W173" s="355"/>
      <c r="X173" s="355"/>
      <c r="Y173" s="355"/>
      <c r="Z173" s="355"/>
      <c r="AA173" s="355"/>
    </row>
    <row r="174" spans="1:83" s="357" customFormat="1" ht="12.75" customHeight="1" x14ac:dyDescent="0.2">
      <c r="A174" s="680" t="s">
        <v>3</v>
      </c>
      <c r="B174" s="681" t="s">
        <v>22</v>
      </c>
      <c r="C174" s="682" t="s">
        <v>23</v>
      </c>
      <c r="D174" s="682"/>
      <c r="E174" s="682"/>
      <c r="F174" s="682"/>
      <c r="G174" s="682"/>
      <c r="H174" s="682"/>
      <c r="I174" s="682"/>
      <c r="J174" s="682"/>
      <c r="K174" s="682"/>
      <c r="L174" s="682"/>
      <c r="M174" s="682"/>
      <c r="N174" s="682"/>
      <c r="O174" s="682"/>
      <c r="P174" s="683" t="s">
        <v>24</v>
      </c>
      <c r="Q174" s="683" t="s">
        <v>25</v>
      </c>
      <c r="R174" s="683" t="s">
        <v>26</v>
      </c>
      <c r="S174" s="683" t="s">
        <v>27</v>
      </c>
      <c r="T174" s="683" t="s">
        <v>28</v>
      </c>
      <c r="U174" s="683" t="s">
        <v>29</v>
      </c>
      <c r="V174" s="683" t="s">
        <v>30</v>
      </c>
      <c r="X174" s="346"/>
      <c r="Y174" s="346"/>
      <c r="Z174" s="346"/>
      <c r="AA174" s="346"/>
      <c r="AB174" s="344"/>
      <c r="AC174" s="344"/>
      <c r="AD174" s="344"/>
      <c r="AE174" s="344"/>
      <c r="AF174" s="344"/>
      <c r="AG174" s="344"/>
      <c r="AH174" s="344"/>
      <c r="AI174" s="344"/>
      <c r="AJ174" s="344"/>
      <c r="AK174" s="344"/>
      <c r="AL174" s="344"/>
      <c r="AM174" s="344"/>
      <c r="AN174" s="344"/>
      <c r="AO174" s="344"/>
      <c r="AP174" s="344"/>
      <c r="AQ174" s="344"/>
      <c r="AR174" s="344"/>
      <c r="AS174" s="344"/>
      <c r="AT174" s="344"/>
      <c r="AU174" s="344"/>
      <c r="AV174" s="344"/>
      <c r="AW174" s="344"/>
      <c r="AX174" s="344"/>
      <c r="AY174" s="344"/>
      <c r="AZ174" s="344"/>
      <c r="BA174" s="344"/>
      <c r="BB174" s="344"/>
      <c r="BC174" s="344"/>
      <c r="BD174" s="344"/>
      <c r="BE174" s="344"/>
      <c r="BF174" s="344"/>
      <c r="BG174" s="344"/>
      <c r="BH174" s="344"/>
      <c r="BI174" s="344"/>
      <c r="BJ174" s="344"/>
      <c r="BK174" s="344"/>
      <c r="BL174" s="344"/>
      <c r="BM174" s="344"/>
      <c r="BN174" s="344"/>
      <c r="BO174" s="344"/>
      <c r="BP174" s="344"/>
      <c r="BQ174" s="344"/>
      <c r="BR174" s="344"/>
      <c r="BS174" s="344"/>
      <c r="BT174" s="344"/>
      <c r="BU174" s="344"/>
      <c r="BV174" s="344"/>
      <c r="BW174" s="344"/>
      <c r="BX174" s="344"/>
      <c r="BY174" s="344"/>
      <c r="BZ174" s="344"/>
      <c r="CA174" s="344"/>
      <c r="CB174" s="344"/>
      <c r="CC174" s="344"/>
      <c r="CD174" s="344"/>
      <c r="CE174" s="344"/>
    </row>
    <row r="175" spans="1:83" ht="12.75" customHeight="1" x14ac:dyDescent="0.2">
      <c r="A175" s="680"/>
      <c r="B175" s="681"/>
      <c r="C175" s="682" t="s">
        <v>31</v>
      </c>
      <c r="D175" s="682"/>
      <c r="E175" s="682"/>
      <c r="F175" s="682"/>
      <c r="G175" s="682"/>
      <c r="H175" s="682"/>
      <c r="I175" s="682"/>
      <c r="J175" s="682"/>
      <c r="K175" s="682"/>
      <c r="L175" s="682"/>
      <c r="M175" s="682"/>
      <c r="N175" s="684" t="s">
        <v>32</v>
      </c>
      <c r="O175" s="684"/>
      <c r="P175" s="683"/>
      <c r="Q175" s="683"/>
      <c r="R175" s="683"/>
      <c r="S175" s="683"/>
      <c r="T175" s="683"/>
      <c r="U175" s="683"/>
      <c r="V175" s="683"/>
    </row>
    <row r="176" spans="1:83" ht="12.75" customHeight="1" x14ac:dyDescent="0.2">
      <c r="A176" s="680"/>
      <c r="B176" s="681"/>
      <c r="C176" s="682" t="s">
        <v>33</v>
      </c>
      <c r="D176" s="682"/>
      <c r="E176" s="682"/>
      <c r="F176" s="682"/>
      <c r="G176" s="682"/>
      <c r="H176" s="682"/>
      <c r="I176" s="682"/>
      <c r="J176" s="682"/>
      <c r="K176" s="682"/>
      <c r="L176" s="682"/>
      <c r="M176" s="684" t="s">
        <v>34</v>
      </c>
      <c r="N176" s="684"/>
      <c r="O176" s="684"/>
      <c r="P176" s="683"/>
      <c r="Q176" s="683"/>
      <c r="R176" s="683"/>
      <c r="S176" s="683"/>
      <c r="T176" s="683"/>
      <c r="U176" s="683"/>
      <c r="V176" s="683"/>
    </row>
    <row r="177" spans="1:83" ht="25.5" customHeight="1" x14ac:dyDescent="0.2">
      <c r="A177" s="680"/>
      <c r="B177" s="681"/>
      <c r="C177" s="682" t="s">
        <v>35</v>
      </c>
      <c r="D177" s="682"/>
      <c r="E177" s="682"/>
      <c r="F177" s="682" t="s">
        <v>36</v>
      </c>
      <c r="G177" s="682"/>
      <c r="H177" s="682"/>
      <c r="I177" s="684" t="s">
        <v>37</v>
      </c>
      <c r="J177" s="684"/>
      <c r="K177" s="684" t="s">
        <v>38</v>
      </c>
      <c r="L177" s="684"/>
      <c r="M177" s="684"/>
      <c r="N177" s="683" t="s">
        <v>39</v>
      </c>
      <c r="O177" s="683" t="s">
        <v>40</v>
      </c>
      <c r="P177" s="683"/>
      <c r="Q177" s="683"/>
      <c r="R177" s="683"/>
      <c r="S177" s="683"/>
      <c r="T177" s="683"/>
      <c r="U177" s="683"/>
      <c r="V177" s="683"/>
    </row>
    <row r="178" spans="1:83" s="361" customFormat="1" ht="101.25" customHeight="1" x14ac:dyDescent="0.2">
      <c r="A178" s="680"/>
      <c r="B178" s="681"/>
      <c r="C178" s="358" t="s">
        <v>41</v>
      </c>
      <c r="D178" s="359" t="s">
        <v>42</v>
      </c>
      <c r="E178" s="358" t="s">
        <v>43</v>
      </c>
      <c r="F178" s="358" t="s">
        <v>44</v>
      </c>
      <c r="G178" s="359" t="s">
        <v>45</v>
      </c>
      <c r="H178" s="358" t="s">
        <v>46</v>
      </c>
      <c r="I178" s="359" t="s">
        <v>47</v>
      </c>
      <c r="J178" s="359" t="s">
        <v>48</v>
      </c>
      <c r="K178" s="359" t="s">
        <v>49</v>
      </c>
      <c r="L178" s="359" t="s">
        <v>50</v>
      </c>
      <c r="M178" s="684"/>
      <c r="N178" s="683"/>
      <c r="O178" s="683"/>
      <c r="P178" s="683"/>
      <c r="Q178" s="683"/>
      <c r="R178" s="683"/>
      <c r="S178" s="683"/>
      <c r="T178" s="683"/>
      <c r="U178" s="683"/>
      <c r="V178" s="683"/>
      <c r="X178" s="346"/>
      <c r="Y178" s="346"/>
      <c r="Z178" s="346"/>
      <c r="AA178" s="346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4"/>
      <c r="BG178" s="344"/>
      <c r="BH178" s="344"/>
      <c r="BI178" s="344"/>
      <c r="BJ178" s="344"/>
      <c r="BK178" s="344"/>
      <c r="BL178" s="344"/>
      <c r="BM178" s="344"/>
      <c r="BN178" s="344"/>
      <c r="BO178" s="344"/>
      <c r="BP178" s="344"/>
      <c r="BQ178" s="344"/>
      <c r="BR178" s="344"/>
      <c r="BS178" s="344"/>
      <c r="BT178" s="344"/>
      <c r="BU178" s="344"/>
      <c r="BV178" s="344"/>
      <c r="BW178" s="344"/>
      <c r="BX178" s="344"/>
      <c r="BY178" s="344"/>
      <c r="BZ178" s="344"/>
      <c r="CA178" s="344"/>
      <c r="CB178" s="344"/>
      <c r="CC178" s="344"/>
      <c r="CD178" s="344"/>
      <c r="CE178" s="344"/>
    </row>
    <row r="179" spans="1:83" s="365" customFormat="1" x14ac:dyDescent="0.2">
      <c r="A179" s="362" t="s">
        <v>4</v>
      </c>
      <c r="B179" s="362" t="s">
        <v>5</v>
      </c>
      <c r="C179" s="362" t="s">
        <v>6</v>
      </c>
      <c r="D179" s="362" t="s">
        <v>7</v>
      </c>
      <c r="E179" s="362" t="s">
        <v>51</v>
      </c>
      <c r="F179" s="362" t="s">
        <v>52</v>
      </c>
      <c r="G179" s="362" t="s">
        <v>53</v>
      </c>
      <c r="H179" s="362" t="s">
        <v>54</v>
      </c>
      <c r="I179" s="362" t="s">
        <v>55</v>
      </c>
      <c r="J179" s="362" t="s">
        <v>56</v>
      </c>
      <c r="K179" s="362" t="s">
        <v>57</v>
      </c>
      <c r="L179" s="362" t="s">
        <v>58</v>
      </c>
      <c r="M179" s="362" t="s">
        <v>59</v>
      </c>
      <c r="N179" s="362" t="s">
        <v>60</v>
      </c>
      <c r="O179" s="362" t="s">
        <v>61</v>
      </c>
      <c r="P179" s="363" t="s">
        <v>62</v>
      </c>
      <c r="Q179" s="362" t="s">
        <v>63</v>
      </c>
      <c r="R179" s="362" t="s">
        <v>64</v>
      </c>
      <c r="S179" s="362" t="s">
        <v>65</v>
      </c>
      <c r="T179" s="363" t="s">
        <v>66</v>
      </c>
      <c r="U179" s="362" t="s">
        <v>67</v>
      </c>
      <c r="V179" s="362" t="s">
        <v>68</v>
      </c>
      <c r="X179" s="346"/>
      <c r="Y179" s="346"/>
      <c r="Z179" s="346"/>
      <c r="AA179" s="346"/>
      <c r="AB179" s="344"/>
      <c r="AC179" s="344"/>
      <c r="AD179" s="344"/>
      <c r="AE179" s="344"/>
      <c r="AF179" s="344"/>
      <c r="AG179" s="344"/>
      <c r="AH179" s="344"/>
      <c r="AI179" s="344"/>
      <c r="AJ179" s="344"/>
      <c r="AK179" s="344"/>
      <c r="AL179" s="344"/>
      <c r="AM179" s="344"/>
      <c r="AN179" s="344"/>
      <c r="AO179" s="344"/>
      <c r="AP179" s="344"/>
      <c r="AQ179" s="344"/>
      <c r="AR179" s="344"/>
      <c r="AS179" s="344"/>
      <c r="AT179" s="344"/>
      <c r="AU179" s="344"/>
      <c r="AV179" s="344"/>
      <c r="AW179" s="344"/>
      <c r="AX179" s="344"/>
      <c r="AY179" s="344"/>
      <c r="AZ179" s="344"/>
      <c r="BA179" s="344"/>
      <c r="BB179" s="344"/>
      <c r="BC179" s="344"/>
      <c r="BD179" s="344"/>
      <c r="BE179" s="344"/>
      <c r="BF179" s="344"/>
      <c r="BG179" s="344"/>
      <c r="BH179" s="344"/>
      <c r="BI179" s="344"/>
      <c r="BJ179" s="344"/>
      <c r="BK179" s="344"/>
      <c r="BL179" s="344"/>
      <c r="BM179" s="344"/>
      <c r="BN179" s="344"/>
      <c r="BO179" s="344"/>
      <c r="BP179" s="344"/>
      <c r="BQ179" s="344"/>
      <c r="BR179" s="344"/>
      <c r="BS179" s="344"/>
      <c r="BT179" s="344"/>
      <c r="BU179" s="344"/>
      <c r="BV179" s="344"/>
      <c r="BW179" s="344"/>
      <c r="BX179" s="344"/>
      <c r="BY179" s="344"/>
      <c r="BZ179" s="344"/>
      <c r="CA179" s="344"/>
      <c r="CB179" s="344"/>
      <c r="CC179" s="344"/>
      <c r="CD179" s="344"/>
      <c r="CE179" s="344"/>
    </row>
    <row r="180" spans="1:83" s="365" customFormat="1" ht="24" customHeight="1" x14ac:dyDescent="0.2">
      <c r="A180" s="403" t="s">
        <v>4</v>
      </c>
      <c r="B180" s="366">
        <v>45139</v>
      </c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80" t="s">
        <v>4</v>
      </c>
      <c r="N180" s="381"/>
      <c r="O180" s="380"/>
      <c r="P180" s="394" t="s">
        <v>639</v>
      </c>
      <c r="Q180" s="395">
        <f t="shared" ref="Q180:Q193" si="11">T180/S180</f>
        <v>1.6666749999999999</v>
      </c>
      <c r="R180" s="441" t="s">
        <v>640</v>
      </c>
      <c r="S180" s="693">
        <v>4</v>
      </c>
      <c r="T180" s="396">
        <v>6.6666999999999996</v>
      </c>
      <c r="U180" s="384" t="s">
        <v>641</v>
      </c>
      <c r="V180" s="450" t="s">
        <v>642</v>
      </c>
      <c r="W180" s="346"/>
      <c r="X180" s="346"/>
      <c r="Y180" s="346"/>
      <c r="Z180" s="346"/>
      <c r="AA180" s="346"/>
      <c r="AB180" s="344"/>
      <c r="AC180" s="344"/>
      <c r="AD180" s="344"/>
      <c r="AE180" s="344"/>
      <c r="AF180" s="344"/>
      <c r="AG180" s="344"/>
      <c r="AH180" s="344"/>
      <c r="AI180" s="344"/>
      <c r="AJ180" s="344"/>
      <c r="AK180" s="344"/>
      <c r="AL180" s="344"/>
      <c r="AM180" s="344"/>
      <c r="AN180" s="344"/>
      <c r="AO180" s="344"/>
      <c r="AP180" s="344"/>
      <c r="AQ180" s="344"/>
      <c r="AR180" s="344"/>
      <c r="AS180" s="344"/>
      <c r="AT180" s="344"/>
      <c r="AU180" s="344"/>
      <c r="AV180" s="344"/>
      <c r="AW180" s="344"/>
      <c r="AX180" s="344"/>
      <c r="AY180" s="344"/>
      <c r="AZ180" s="344"/>
      <c r="BA180" s="344"/>
      <c r="BB180" s="344"/>
      <c r="BC180" s="344"/>
      <c r="BD180" s="344"/>
      <c r="BE180" s="344"/>
      <c r="BF180" s="344"/>
      <c r="BG180" s="344"/>
      <c r="BH180" s="344"/>
      <c r="BI180" s="344"/>
      <c r="BJ180" s="344"/>
      <c r="BK180" s="344"/>
      <c r="BL180" s="344"/>
      <c r="BM180" s="344"/>
      <c r="BN180" s="344"/>
      <c r="BO180" s="344"/>
      <c r="BP180" s="344"/>
      <c r="BQ180" s="344"/>
      <c r="BR180" s="344"/>
      <c r="BS180" s="344"/>
      <c r="BT180" s="344"/>
      <c r="BU180" s="344"/>
      <c r="BV180" s="344"/>
      <c r="BW180" s="344"/>
      <c r="BX180" s="344"/>
      <c r="BY180" s="344"/>
      <c r="BZ180" s="344"/>
      <c r="CA180" s="344"/>
      <c r="CB180" s="344"/>
      <c r="CC180" s="344"/>
      <c r="CD180" s="344"/>
      <c r="CE180" s="344"/>
    </row>
    <row r="181" spans="1:83" s="375" customFormat="1" ht="24" customHeight="1" x14ac:dyDescent="0.2">
      <c r="A181" s="403" t="s">
        <v>5</v>
      </c>
      <c r="B181" s="366">
        <v>45139</v>
      </c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80" t="s">
        <v>4</v>
      </c>
      <c r="N181" s="381"/>
      <c r="O181" s="380"/>
      <c r="P181" s="430" t="s">
        <v>643</v>
      </c>
      <c r="Q181" s="395">
        <f t="shared" si="11"/>
        <v>0.91</v>
      </c>
      <c r="R181" s="441" t="s">
        <v>640</v>
      </c>
      <c r="S181" s="418">
        <v>2</v>
      </c>
      <c r="T181" s="396">
        <v>1.82</v>
      </c>
      <c r="U181" s="384" t="s">
        <v>472</v>
      </c>
      <c r="V181" s="381" t="s">
        <v>644</v>
      </c>
      <c r="W181" s="374"/>
      <c r="X181" s="374"/>
      <c r="Y181" s="374"/>
      <c r="Z181" s="374"/>
      <c r="AA181" s="374"/>
    </row>
    <row r="182" spans="1:83" s="375" customFormat="1" ht="24" customHeight="1" x14ac:dyDescent="0.2">
      <c r="A182" s="403" t="s">
        <v>6</v>
      </c>
      <c r="B182" s="366">
        <v>45139</v>
      </c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80" t="s">
        <v>4</v>
      </c>
      <c r="N182" s="381"/>
      <c r="O182" s="380"/>
      <c r="P182" s="430" t="s">
        <v>534</v>
      </c>
      <c r="Q182" s="395">
        <f t="shared" si="11"/>
        <v>6.1750000000000006E-2</v>
      </c>
      <c r="R182" s="441" t="s">
        <v>586</v>
      </c>
      <c r="S182" s="418">
        <v>10</v>
      </c>
      <c r="T182" s="396">
        <v>0.61750000000000005</v>
      </c>
      <c r="U182" s="384"/>
      <c r="V182" s="381"/>
      <c r="X182" s="374"/>
      <c r="Y182" s="374"/>
      <c r="Z182" s="374"/>
      <c r="AA182" s="374"/>
    </row>
    <row r="183" spans="1:83" s="375" customFormat="1" ht="24" customHeight="1" x14ac:dyDescent="0.2">
      <c r="A183" s="403" t="s">
        <v>7</v>
      </c>
      <c r="B183" s="366">
        <v>45139</v>
      </c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80" t="s">
        <v>4</v>
      </c>
      <c r="N183" s="381"/>
      <c r="O183" s="380"/>
      <c r="P183" s="430" t="s">
        <v>645</v>
      </c>
      <c r="Q183" s="395">
        <f t="shared" si="11"/>
        <v>8.1550000000000008E-3</v>
      </c>
      <c r="R183" s="378" t="s">
        <v>461</v>
      </c>
      <c r="S183" s="418">
        <v>4</v>
      </c>
      <c r="T183" s="396">
        <v>3.2620000000000003E-2</v>
      </c>
      <c r="U183" s="384"/>
      <c r="V183" s="381"/>
      <c r="X183" s="374"/>
      <c r="Y183" s="374"/>
      <c r="Z183" s="374"/>
      <c r="AA183" s="374"/>
    </row>
    <row r="184" spans="1:83" s="375" customFormat="1" ht="24" customHeight="1" x14ac:dyDescent="0.2">
      <c r="A184" s="403" t="s">
        <v>51</v>
      </c>
      <c r="B184" s="366">
        <v>45139</v>
      </c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80" t="s">
        <v>4</v>
      </c>
      <c r="N184" s="381"/>
      <c r="O184" s="380"/>
      <c r="P184" s="430" t="s">
        <v>646</v>
      </c>
      <c r="Q184" s="395">
        <f t="shared" si="11"/>
        <v>15.474690000000001</v>
      </c>
      <c r="R184" s="378" t="s">
        <v>461</v>
      </c>
      <c r="S184" s="418">
        <v>1</v>
      </c>
      <c r="T184" s="396">
        <v>15.474690000000001</v>
      </c>
      <c r="U184" s="384"/>
      <c r="V184" s="381"/>
      <c r="X184" s="374"/>
      <c r="Y184" s="374"/>
      <c r="Z184" s="374"/>
      <c r="AA184" s="374"/>
    </row>
    <row r="185" spans="1:83" s="375" customFormat="1" ht="24" customHeight="1" x14ac:dyDescent="0.2">
      <c r="A185" s="403" t="s">
        <v>52</v>
      </c>
      <c r="B185" s="366">
        <v>45139</v>
      </c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80" t="s">
        <v>4</v>
      </c>
      <c r="N185" s="381"/>
      <c r="O185" s="380"/>
      <c r="P185" s="430" t="s">
        <v>647</v>
      </c>
      <c r="Q185" s="395">
        <f t="shared" si="11"/>
        <v>0.17266999999999999</v>
      </c>
      <c r="R185" s="378" t="s">
        <v>461</v>
      </c>
      <c r="S185" s="418">
        <v>2</v>
      </c>
      <c r="T185" s="396">
        <v>0.34533999999999998</v>
      </c>
      <c r="U185" s="384"/>
      <c r="V185" s="381"/>
      <c r="X185" s="374"/>
      <c r="Y185" s="374"/>
      <c r="Z185" s="374"/>
      <c r="AA185" s="374"/>
    </row>
    <row r="186" spans="1:83" ht="27" customHeight="1" x14ac:dyDescent="0.2">
      <c r="A186" s="403" t="s">
        <v>53</v>
      </c>
      <c r="B186" s="366">
        <v>45139</v>
      </c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80" t="s">
        <v>4</v>
      </c>
      <c r="N186" s="381"/>
      <c r="O186" s="381"/>
      <c r="P186" s="394" t="s">
        <v>459</v>
      </c>
      <c r="Q186" s="395">
        <f t="shared" si="11"/>
        <v>0.38533000000000001</v>
      </c>
      <c r="R186" s="378" t="s">
        <v>461</v>
      </c>
      <c r="S186" s="418">
        <v>1</v>
      </c>
      <c r="T186" s="419">
        <v>0.38533000000000001</v>
      </c>
      <c r="U186" s="381" t="s">
        <v>460</v>
      </c>
      <c r="V186" s="380" t="s">
        <v>648</v>
      </c>
    </row>
    <row r="187" spans="1:83" ht="19.5" customHeight="1" x14ac:dyDescent="0.2">
      <c r="A187" s="403" t="s">
        <v>54</v>
      </c>
      <c r="B187" s="366">
        <v>45139</v>
      </c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80" t="s">
        <v>4</v>
      </c>
      <c r="N187" s="381"/>
      <c r="O187" s="428"/>
      <c r="P187" s="430" t="s">
        <v>649</v>
      </c>
      <c r="Q187" s="395">
        <f t="shared" si="11"/>
        <v>0.74709999999999999</v>
      </c>
      <c r="R187" s="378" t="s">
        <v>461</v>
      </c>
      <c r="S187" s="418">
        <v>1</v>
      </c>
      <c r="T187" s="419">
        <v>0.74709999999999999</v>
      </c>
      <c r="U187" s="381"/>
      <c r="V187" s="380"/>
    </row>
    <row r="188" spans="1:83" ht="22.5" x14ac:dyDescent="0.2">
      <c r="A188" s="403" t="s">
        <v>55</v>
      </c>
      <c r="B188" s="366">
        <v>45139</v>
      </c>
      <c r="C188" s="429"/>
      <c r="D188" s="429"/>
      <c r="E188" s="429"/>
      <c r="F188" s="429"/>
      <c r="G188" s="429"/>
      <c r="H188" s="429"/>
      <c r="I188" s="429"/>
      <c r="J188" s="429"/>
      <c r="K188" s="429"/>
      <c r="L188" s="429"/>
      <c r="M188" s="378" t="s">
        <v>4</v>
      </c>
      <c r="N188" s="429"/>
      <c r="O188" s="429"/>
      <c r="P188" s="430" t="s">
        <v>650</v>
      </c>
      <c r="Q188" s="395">
        <f t="shared" si="11"/>
        <v>0.46567999999999998</v>
      </c>
      <c r="R188" s="378" t="s">
        <v>461</v>
      </c>
      <c r="S188" s="418">
        <v>1</v>
      </c>
      <c r="T188" s="419">
        <v>0.46567999999999998</v>
      </c>
      <c r="U188" s="384"/>
      <c r="V188" s="381"/>
    </row>
    <row r="189" spans="1:83" ht="21" customHeight="1" x14ac:dyDescent="0.2">
      <c r="A189" s="403" t="s">
        <v>56</v>
      </c>
      <c r="B189" s="366">
        <v>45139</v>
      </c>
      <c r="C189" s="429"/>
      <c r="D189" s="429"/>
      <c r="E189" s="429"/>
      <c r="F189" s="429"/>
      <c r="G189" s="429"/>
      <c r="H189" s="429"/>
      <c r="I189" s="429"/>
      <c r="J189" s="429"/>
      <c r="K189" s="429"/>
      <c r="L189" s="429"/>
      <c r="M189" s="378" t="s">
        <v>4</v>
      </c>
      <c r="N189" s="429"/>
      <c r="O189" s="429"/>
      <c r="P189" s="694" t="s">
        <v>651</v>
      </c>
      <c r="Q189" s="395">
        <f t="shared" si="11"/>
        <v>2.0760399999999999</v>
      </c>
      <c r="R189" s="378" t="s">
        <v>461</v>
      </c>
      <c r="S189" s="695">
        <v>2</v>
      </c>
      <c r="T189" s="696">
        <f>2.07604*2</f>
        <v>4.1520799999999998</v>
      </c>
      <c r="U189" s="384"/>
      <c r="V189" s="381"/>
    </row>
    <row r="190" spans="1:83" ht="21" customHeight="1" x14ac:dyDescent="0.2">
      <c r="A190" s="403" t="s">
        <v>57</v>
      </c>
      <c r="B190" s="366">
        <v>45139</v>
      </c>
      <c r="C190" s="429"/>
      <c r="D190" s="429"/>
      <c r="E190" s="429"/>
      <c r="F190" s="429"/>
      <c r="G190" s="429"/>
      <c r="H190" s="429"/>
      <c r="I190" s="429"/>
      <c r="J190" s="429"/>
      <c r="K190" s="429"/>
      <c r="L190" s="429"/>
      <c r="M190" s="378" t="s">
        <v>4</v>
      </c>
      <c r="N190" s="429"/>
      <c r="O190" s="429"/>
      <c r="P190" s="694" t="s">
        <v>649</v>
      </c>
      <c r="Q190" s="395">
        <f t="shared" si="11"/>
        <v>0.74709999999999999</v>
      </c>
      <c r="R190" s="378" t="s">
        <v>461</v>
      </c>
      <c r="S190" s="695">
        <v>2</v>
      </c>
      <c r="T190" s="696">
        <f>0.7471*2</f>
        <v>1.4942</v>
      </c>
      <c r="U190" s="384"/>
      <c r="V190" s="381"/>
    </row>
    <row r="191" spans="1:83" ht="21" customHeight="1" x14ac:dyDescent="0.2">
      <c r="A191" s="403" t="s">
        <v>58</v>
      </c>
      <c r="B191" s="366">
        <v>45139</v>
      </c>
      <c r="C191" s="429"/>
      <c r="D191" s="429"/>
      <c r="E191" s="429"/>
      <c r="F191" s="429"/>
      <c r="G191" s="429"/>
      <c r="H191" s="429"/>
      <c r="I191" s="429"/>
      <c r="J191" s="429"/>
      <c r="K191" s="429"/>
      <c r="L191" s="429"/>
      <c r="M191" s="378" t="s">
        <v>4</v>
      </c>
      <c r="N191" s="429"/>
      <c r="O191" s="429"/>
      <c r="P191" s="694" t="s">
        <v>652</v>
      </c>
      <c r="Q191" s="395">
        <f t="shared" si="11"/>
        <v>1.0014700000000001</v>
      </c>
      <c r="R191" s="378" t="s">
        <v>461</v>
      </c>
      <c r="S191" s="695">
        <v>2</v>
      </c>
      <c r="T191" s="696">
        <f>1.00147*2</f>
        <v>2.0029400000000002</v>
      </c>
      <c r="U191" s="384"/>
      <c r="V191" s="381"/>
    </row>
    <row r="192" spans="1:83" ht="21" customHeight="1" x14ac:dyDescent="0.2">
      <c r="A192" s="403" t="s">
        <v>59</v>
      </c>
      <c r="B192" s="366">
        <v>45139</v>
      </c>
      <c r="C192" s="429"/>
      <c r="D192" s="429"/>
      <c r="E192" s="429"/>
      <c r="F192" s="429"/>
      <c r="G192" s="429"/>
      <c r="H192" s="429"/>
      <c r="I192" s="429"/>
      <c r="J192" s="429"/>
      <c r="K192" s="429"/>
      <c r="L192" s="429"/>
      <c r="M192" s="378" t="s">
        <v>4</v>
      </c>
      <c r="N192" s="429"/>
      <c r="O192" s="429"/>
      <c r="P192" s="694" t="s">
        <v>653</v>
      </c>
      <c r="Q192" s="395">
        <f t="shared" si="11"/>
        <v>1.42709</v>
      </c>
      <c r="R192" s="378" t="s">
        <v>461</v>
      </c>
      <c r="S192" s="695">
        <v>2</v>
      </c>
      <c r="T192" s="696">
        <f>1.42709*2</f>
        <v>2.8541799999999999</v>
      </c>
      <c r="U192" s="384"/>
      <c r="V192" s="381"/>
    </row>
    <row r="193" spans="1:22" ht="21" customHeight="1" x14ac:dyDescent="0.2">
      <c r="A193" s="403" t="s">
        <v>60</v>
      </c>
      <c r="B193" s="366">
        <v>45139</v>
      </c>
      <c r="C193" s="429"/>
      <c r="D193" s="429"/>
      <c r="E193" s="429"/>
      <c r="F193" s="429"/>
      <c r="G193" s="429"/>
      <c r="H193" s="429"/>
      <c r="I193" s="429"/>
      <c r="J193" s="429"/>
      <c r="K193" s="429"/>
      <c r="L193" s="429"/>
      <c r="M193" s="378" t="s">
        <v>4</v>
      </c>
      <c r="N193" s="429"/>
      <c r="O193" s="429"/>
      <c r="P193" s="694" t="s">
        <v>650</v>
      </c>
      <c r="Q193" s="395">
        <f t="shared" si="11"/>
        <v>0.46567999999999998</v>
      </c>
      <c r="R193" s="378" t="s">
        <v>461</v>
      </c>
      <c r="S193" s="695">
        <v>2</v>
      </c>
      <c r="T193" s="696">
        <f>0.46568*2</f>
        <v>0.93135999999999997</v>
      </c>
      <c r="U193" s="384"/>
      <c r="V193" s="381"/>
    </row>
  </sheetData>
  <sheetProtection selectLockedCells="1" selectUnlockedCells="1"/>
  <mergeCells count="200">
    <mergeCell ref="A170:V170"/>
    <mergeCell ref="N171:T171"/>
    <mergeCell ref="N172:T172"/>
    <mergeCell ref="A173:V173"/>
    <mergeCell ref="A174:A178"/>
    <mergeCell ref="B174:B178"/>
    <mergeCell ref="C174:O174"/>
    <mergeCell ref="P174:P178"/>
    <mergeCell ref="Q174:Q178"/>
    <mergeCell ref="R174:R178"/>
    <mergeCell ref="S174:S178"/>
    <mergeCell ref="T174:T178"/>
    <mergeCell ref="U174:U178"/>
    <mergeCell ref="V174:V178"/>
    <mergeCell ref="C175:M175"/>
    <mergeCell ref="N175:O176"/>
    <mergeCell ref="C176:L176"/>
    <mergeCell ref="M176:M178"/>
    <mergeCell ref="C177:E177"/>
    <mergeCell ref="F177:H177"/>
    <mergeCell ref="I177:J177"/>
    <mergeCell ref="K177:L177"/>
    <mergeCell ref="N177:N178"/>
    <mergeCell ref="O177:O178"/>
    <mergeCell ref="A154:V154"/>
    <mergeCell ref="N155:T155"/>
    <mergeCell ref="N156:T156"/>
    <mergeCell ref="A157:V157"/>
    <mergeCell ref="A158:A162"/>
    <mergeCell ref="B158:B162"/>
    <mergeCell ref="C158:O158"/>
    <mergeCell ref="P158:P162"/>
    <mergeCell ref="Q158:Q162"/>
    <mergeCell ref="R158:R162"/>
    <mergeCell ref="S158:S162"/>
    <mergeCell ref="T158:T162"/>
    <mergeCell ref="U158:U162"/>
    <mergeCell ref="V158:V162"/>
    <mergeCell ref="C159:M159"/>
    <mergeCell ref="N159:O160"/>
    <mergeCell ref="C160:L160"/>
    <mergeCell ref="M160:M162"/>
    <mergeCell ref="C161:E161"/>
    <mergeCell ref="F161:H161"/>
    <mergeCell ref="I161:J161"/>
    <mergeCell ref="K161:L161"/>
    <mergeCell ref="N161:N162"/>
    <mergeCell ref="O161:O162"/>
    <mergeCell ref="F131:H131"/>
    <mergeCell ref="I131:J131"/>
    <mergeCell ref="K131:L131"/>
    <mergeCell ref="N131:N132"/>
    <mergeCell ref="O131:O132"/>
    <mergeCell ref="A127:V127"/>
    <mergeCell ref="A128:A132"/>
    <mergeCell ref="B128:B132"/>
    <mergeCell ref="C128:O128"/>
    <mergeCell ref="P128:P132"/>
    <mergeCell ref="Q128:Q132"/>
    <mergeCell ref="R128:R132"/>
    <mergeCell ref="S128:S132"/>
    <mergeCell ref="T128:T132"/>
    <mergeCell ref="U128:U132"/>
    <mergeCell ref="V128:V132"/>
    <mergeCell ref="C129:M129"/>
    <mergeCell ref="N129:O130"/>
    <mergeCell ref="C130:L130"/>
    <mergeCell ref="M130:M132"/>
    <mergeCell ref="C131:E131"/>
    <mergeCell ref="A124:V124"/>
    <mergeCell ref="N125:T125"/>
    <mergeCell ref="N126:T126"/>
    <mergeCell ref="C101:L101"/>
    <mergeCell ref="M101:M103"/>
    <mergeCell ref="C102:E102"/>
    <mergeCell ref="F102:H102"/>
    <mergeCell ref="I102:J102"/>
    <mergeCell ref="K102:L102"/>
    <mergeCell ref="A95:V95"/>
    <mergeCell ref="N96:T96"/>
    <mergeCell ref="N97:T97"/>
    <mergeCell ref="A98:V98"/>
    <mergeCell ref="A99:A103"/>
    <mergeCell ref="B99:B103"/>
    <mergeCell ref="C99:O99"/>
    <mergeCell ref="P99:P103"/>
    <mergeCell ref="Q99:Q103"/>
    <mergeCell ref="R99:R103"/>
    <mergeCell ref="S99:S103"/>
    <mergeCell ref="T99:T103"/>
    <mergeCell ref="U99:U103"/>
    <mergeCell ref="V99:V103"/>
    <mergeCell ref="C100:M100"/>
    <mergeCell ref="N100:O101"/>
    <mergeCell ref="N102:N103"/>
    <mergeCell ref="O102:O103"/>
    <mergeCell ref="N78:N79"/>
    <mergeCell ref="O78:O79"/>
    <mergeCell ref="C77:L77"/>
    <mergeCell ref="M77:M79"/>
    <mergeCell ref="C78:E78"/>
    <mergeCell ref="F78:H78"/>
    <mergeCell ref="I78:J78"/>
    <mergeCell ref="K78:L78"/>
    <mergeCell ref="A71:V71"/>
    <mergeCell ref="N72:T72"/>
    <mergeCell ref="N73:T73"/>
    <mergeCell ref="A74:V74"/>
    <mergeCell ref="A75:A79"/>
    <mergeCell ref="B75:B79"/>
    <mergeCell ref="C75:O75"/>
    <mergeCell ref="P75:P79"/>
    <mergeCell ref="Q75:Q79"/>
    <mergeCell ref="R75:R79"/>
    <mergeCell ref="S75:S79"/>
    <mergeCell ref="T75:T79"/>
    <mergeCell ref="U75:U79"/>
    <mergeCell ref="V75:V79"/>
    <mergeCell ref="C76:M76"/>
    <mergeCell ref="N76:O77"/>
    <mergeCell ref="F53:H53"/>
    <mergeCell ref="I53:J53"/>
    <mergeCell ref="K53:L53"/>
    <mergeCell ref="N53:N54"/>
    <mergeCell ref="O53:O54"/>
    <mergeCell ref="A49:V49"/>
    <mergeCell ref="A50:A54"/>
    <mergeCell ref="B50:B54"/>
    <mergeCell ref="C50:O50"/>
    <mergeCell ref="P50:P54"/>
    <mergeCell ref="Q50:Q54"/>
    <mergeCell ref="R50:R54"/>
    <mergeCell ref="S50:S54"/>
    <mergeCell ref="T50:T54"/>
    <mergeCell ref="U50:U54"/>
    <mergeCell ref="V50:V54"/>
    <mergeCell ref="C51:M51"/>
    <mergeCell ref="N51:O52"/>
    <mergeCell ref="C52:L52"/>
    <mergeCell ref="M52:M54"/>
    <mergeCell ref="C53:E53"/>
    <mergeCell ref="A46:V46"/>
    <mergeCell ref="N47:T47"/>
    <mergeCell ref="N48:T48"/>
    <mergeCell ref="C28:L28"/>
    <mergeCell ref="M28:M30"/>
    <mergeCell ref="C29:E29"/>
    <mergeCell ref="F29:H29"/>
    <mergeCell ref="I29:J29"/>
    <mergeCell ref="K29:L29"/>
    <mergeCell ref="A22:V22"/>
    <mergeCell ref="N23:T23"/>
    <mergeCell ref="N24:T24"/>
    <mergeCell ref="A25:V25"/>
    <mergeCell ref="A26:A30"/>
    <mergeCell ref="B26:B30"/>
    <mergeCell ref="C26:O26"/>
    <mergeCell ref="P26:P30"/>
    <mergeCell ref="Q26:Q30"/>
    <mergeCell ref="R26:R30"/>
    <mergeCell ref="S26:S30"/>
    <mergeCell ref="T26:T30"/>
    <mergeCell ref="U26:U30"/>
    <mergeCell ref="V26:V30"/>
    <mergeCell ref="C27:M27"/>
    <mergeCell ref="N27:O28"/>
    <mergeCell ref="N29:N30"/>
    <mergeCell ref="O29:O30"/>
    <mergeCell ref="A5:V5"/>
    <mergeCell ref="N7:T7"/>
    <mergeCell ref="A8:V8"/>
    <mergeCell ref="A9:A13"/>
    <mergeCell ref="B9:B13"/>
    <mergeCell ref="C9:O9"/>
    <mergeCell ref="P9:P13"/>
    <mergeCell ref="Q9:Q13"/>
    <mergeCell ref="R9:R13"/>
    <mergeCell ref="S9:S13"/>
    <mergeCell ref="T9:T13"/>
    <mergeCell ref="U9:U13"/>
    <mergeCell ref="V9:V13"/>
    <mergeCell ref="C10:M10"/>
    <mergeCell ref="N10:O11"/>
    <mergeCell ref="C12:E12"/>
    <mergeCell ref="N6:T6"/>
    <mergeCell ref="F12:H12"/>
    <mergeCell ref="N12:N13"/>
    <mergeCell ref="O12:O13"/>
    <mergeCell ref="C11:L11"/>
    <mergeCell ref="M11:M13"/>
    <mergeCell ref="I12:J12"/>
    <mergeCell ref="K12:L12"/>
    <mergeCell ref="W89:AF89"/>
    <mergeCell ref="W82:AF82"/>
    <mergeCell ref="W83:AF83"/>
    <mergeCell ref="W84:AF84"/>
    <mergeCell ref="W85:AF85"/>
    <mergeCell ref="W86:AF86"/>
    <mergeCell ref="W87:AF87"/>
    <mergeCell ref="W88:AF88"/>
  </mergeCells>
  <pageMargins left="0.43307086614173229" right="0" top="0.78740157480314965" bottom="0.19685039370078741" header="0.19685039370078741" footer="0.51181102362204722"/>
  <pageSetup paperSize="9" scale="77" firstPageNumber="0" orientation="landscape" r:id="rId1"/>
  <headerFooter alignWithMargins="0">
    <oddHeader xml:space="preserve">&amp;R&amp;"Times New Roman,обычный"&amp;7
</oddHeader>
  </headerFooter>
  <rowBreaks count="7" manualBreakCount="7">
    <brk id="17" max="21" man="1"/>
    <brk id="42" max="21" man="1"/>
    <brk id="66" max="21" man="1"/>
    <brk id="91" max="21" man="1"/>
    <brk id="120" max="21" man="1"/>
    <brk id="149" max="21" man="1"/>
    <brk id="16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BreakPreview" zoomScale="93" zoomScaleNormal="100" zoomScaleSheetLayoutView="93" workbookViewId="0"/>
  </sheetViews>
  <sheetFormatPr defaultRowHeight="12.75" x14ac:dyDescent="0.2"/>
  <cols>
    <col min="1" max="1" width="2.85546875" customWidth="1"/>
    <col min="2" max="2" width="12.140625" customWidth="1"/>
    <col min="3" max="6" width="13" customWidth="1"/>
    <col min="7" max="9" width="4" customWidth="1"/>
    <col min="10" max="10" width="13.7109375" customWidth="1"/>
    <col min="11" max="11" width="11.85546875" customWidth="1"/>
    <col min="12" max="12" width="2.7109375" customWidth="1"/>
    <col min="14" max="14" width="2.85546875" customWidth="1"/>
    <col min="15" max="15" width="10.42578125" customWidth="1"/>
  </cols>
  <sheetData>
    <row r="1" spans="1:15" x14ac:dyDescent="0.2">
      <c r="A1" s="61" t="s">
        <v>375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58" t="s">
        <v>192</v>
      </c>
    </row>
    <row r="2" spans="1:1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9" t="s">
        <v>110</v>
      </c>
    </row>
    <row r="3" spans="1:15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7" t="s">
        <v>69</v>
      </c>
    </row>
    <row r="4" spans="1:15" ht="9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 customHeight="1" x14ac:dyDescent="0.25">
      <c r="A5" s="63"/>
      <c r="B5" s="63"/>
      <c r="C5" s="306" t="s">
        <v>142</v>
      </c>
      <c r="D5" s="476" t="s">
        <v>16</v>
      </c>
      <c r="E5" s="476"/>
      <c r="F5" s="476"/>
      <c r="G5" s="476"/>
      <c r="H5" s="476"/>
      <c r="I5" s="476"/>
      <c r="J5" s="98" t="s">
        <v>143</v>
      </c>
      <c r="K5" s="82"/>
      <c r="L5" s="82"/>
      <c r="M5" s="82"/>
      <c r="N5" s="63"/>
      <c r="O5" s="64"/>
    </row>
    <row r="6" spans="1:15" x14ac:dyDescent="0.2">
      <c r="A6" s="65"/>
      <c r="B6" s="65"/>
      <c r="C6" s="65"/>
      <c r="D6" s="477" t="s">
        <v>13</v>
      </c>
      <c r="E6" s="477"/>
      <c r="F6" s="477"/>
      <c r="G6" s="477"/>
      <c r="H6" s="477"/>
      <c r="I6" s="477"/>
      <c r="J6" s="86"/>
      <c r="K6" s="65"/>
      <c r="L6" s="65"/>
      <c r="M6" s="65"/>
      <c r="N6" s="65"/>
      <c r="O6" s="65"/>
    </row>
    <row r="7" spans="1:15" ht="15.75" x14ac:dyDescent="0.25">
      <c r="A7" s="63"/>
      <c r="B7" s="478" t="s">
        <v>144</v>
      </c>
      <c r="C7" s="478"/>
      <c r="D7" s="478"/>
      <c r="E7" s="478"/>
      <c r="F7" s="478"/>
      <c r="G7" s="97" t="s">
        <v>193</v>
      </c>
      <c r="H7" s="95"/>
      <c r="I7" s="95"/>
      <c r="J7" s="95"/>
      <c r="K7" s="95"/>
      <c r="L7" s="96"/>
      <c r="M7" s="96"/>
      <c r="N7" s="96"/>
      <c r="O7" s="63"/>
    </row>
    <row r="8" spans="1:15" x14ac:dyDescent="0.2">
      <c r="A8" s="65"/>
      <c r="B8" s="65"/>
      <c r="C8" s="65"/>
      <c r="D8" s="65"/>
      <c r="E8" s="86"/>
      <c r="F8" s="65"/>
      <c r="G8" s="86" t="s">
        <v>145</v>
      </c>
      <c r="H8" s="86"/>
      <c r="I8" s="86"/>
      <c r="J8" s="86"/>
      <c r="K8" s="86"/>
      <c r="L8" s="86"/>
      <c r="M8" s="86"/>
      <c r="N8" s="86"/>
      <c r="O8" s="65"/>
    </row>
    <row r="9" spans="1:15" ht="15" x14ac:dyDescent="0.25">
      <c r="A9" s="62" t="s">
        <v>146</v>
      </c>
      <c r="B9" s="83" t="s">
        <v>172</v>
      </c>
      <c r="C9" s="87"/>
      <c r="D9" s="87"/>
      <c r="E9" s="87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ht="5.25" customHeight="1" x14ac:dyDescent="0.2">
      <c r="A10" s="65"/>
      <c r="B10" s="65"/>
      <c r="C10" s="86"/>
      <c r="D10" s="86"/>
      <c r="E10" s="86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3.5" thickBo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2.75" customHeight="1" x14ac:dyDescent="0.2">
      <c r="A12" s="460" t="s">
        <v>147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2"/>
      <c r="L12" s="312" t="s">
        <v>148</v>
      </c>
      <c r="M12" s="313" t="s">
        <v>149</v>
      </c>
      <c r="N12" s="314" t="s">
        <v>3</v>
      </c>
      <c r="O12" s="315" t="s">
        <v>150</v>
      </c>
    </row>
    <row r="13" spans="1:15" x14ac:dyDescent="0.2">
      <c r="A13" s="463"/>
      <c r="B13" s="464"/>
      <c r="C13" s="464"/>
      <c r="D13" s="464"/>
      <c r="E13" s="464"/>
      <c r="F13" s="464"/>
      <c r="G13" s="464"/>
      <c r="H13" s="464"/>
      <c r="I13" s="464"/>
      <c r="J13" s="464"/>
      <c r="K13" s="465"/>
      <c r="L13" s="68"/>
      <c r="M13" s="69"/>
      <c r="N13" s="69"/>
      <c r="O13" s="316"/>
    </row>
    <row r="14" spans="1:15" ht="30" customHeight="1" x14ac:dyDescent="0.2">
      <c r="A14" s="479" t="s">
        <v>151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1"/>
      <c r="L14" s="482" t="s">
        <v>152</v>
      </c>
      <c r="M14" s="483"/>
      <c r="N14" s="483"/>
      <c r="O14" s="484"/>
    </row>
    <row r="15" spans="1:15" ht="24" customHeight="1" x14ac:dyDescent="0.2">
      <c r="A15" s="479" t="s">
        <v>153</v>
      </c>
      <c r="B15" s="481"/>
      <c r="C15" s="307" t="s">
        <v>154</v>
      </c>
      <c r="D15" s="307" t="s">
        <v>155</v>
      </c>
      <c r="E15" s="307" t="s">
        <v>156</v>
      </c>
      <c r="F15" s="307" t="s">
        <v>157</v>
      </c>
      <c r="G15" s="487" t="s">
        <v>158</v>
      </c>
      <c r="H15" s="480"/>
      <c r="I15" s="481"/>
      <c r="J15" s="307" t="s">
        <v>159</v>
      </c>
      <c r="K15" s="307" t="s">
        <v>160</v>
      </c>
      <c r="L15" s="485"/>
      <c r="M15" s="464"/>
      <c r="N15" s="464"/>
      <c r="O15" s="486"/>
    </row>
    <row r="16" spans="1:15" x14ac:dyDescent="0.2">
      <c r="A16" s="317"/>
      <c r="B16" s="66"/>
      <c r="C16" s="66"/>
      <c r="D16" s="66"/>
      <c r="E16" s="311"/>
      <c r="F16" s="88" t="s">
        <v>161</v>
      </c>
      <c r="G16" s="311"/>
      <c r="H16" s="67" t="s">
        <v>162</v>
      </c>
      <c r="I16" s="311"/>
      <c r="J16" s="89" t="s">
        <v>163</v>
      </c>
      <c r="K16" s="85"/>
      <c r="L16" s="66"/>
      <c r="M16" s="66"/>
      <c r="N16" s="66"/>
      <c r="O16" s="318"/>
    </row>
    <row r="17" spans="1:15" ht="2.25" customHeight="1" x14ac:dyDescent="0.2">
      <c r="A17" s="31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316"/>
    </row>
    <row r="18" spans="1:15" x14ac:dyDescent="0.2">
      <c r="A18" s="466" t="s">
        <v>164</v>
      </c>
      <c r="B18" s="467"/>
      <c r="C18" s="308" t="s">
        <v>164</v>
      </c>
      <c r="D18" s="308" t="s">
        <v>164</v>
      </c>
      <c r="E18" s="308" t="s">
        <v>164</v>
      </c>
      <c r="F18" s="308" t="s">
        <v>164</v>
      </c>
      <c r="G18" s="468" t="s">
        <v>164</v>
      </c>
      <c r="H18" s="469"/>
      <c r="I18" s="467"/>
      <c r="J18" s="308" t="s">
        <v>164</v>
      </c>
      <c r="K18" s="308" t="s">
        <v>164</v>
      </c>
      <c r="L18" s="470">
        <v>192.54</v>
      </c>
      <c r="M18" s="471"/>
      <c r="N18" s="471"/>
      <c r="O18" s="472"/>
    </row>
    <row r="19" spans="1:15" x14ac:dyDescent="0.2">
      <c r="A19" s="317"/>
      <c r="B19" s="66"/>
      <c r="C19" s="66"/>
      <c r="D19" s="66"/>
      <c r="E19" s="66"/>
      <c r="F19" s="88" t="s">
        <v>165</v>
      </c>
      <c r="G19" s="311"/>
      <c r="H19" s="67" t="s">
        <v>162</v>
      </c>
      <c r="I19" s="311"/>
      <c r="J19" s="89" t="s">
        <v>166</v>
      </c>
      <c r="K19" s="66"/>
      <c r="L19" s="90"/>
      <c r="M19" s="90"/>
      <c r="N19" s="90"/>
      <c r="O19" s="320"/>
    </row>
    <row r="20" spans="1:15" ht="2.25" customHeight="1" x14ac:dyDescent="0.2">
      <c r="A20" s="319"/>
      <c r="B20" s="69"/>
      <c r="C20" s="69"/>
      <c r="D20" s="69"/>
      <c r="E20" s="69"/>
      <c r="F20" s="69"/>
      <c r="G20" s="84"/>
      <c r="H20" s="84"/>
      <c r="I20" s="84"/>
      <c r="J20" s="69"/>
      <c r="K20" s="69"/>
      <c r="L20" s="91"/>
      <c r="M20" s="91"/>
      <c r="N20" s="91"/>
      <c r="O20" s="321"/>
    </row>
    <row r="21" spans="1:15" x14ac:dyDescent="0.2">
      <c r="A21" s="466" t="s">
        <v>164</v>
      </c>
      <c r="B21" s="467"/>
      <c r="C21" s="308" t="s">
        <v>164</v>
      </c>
      <c r="D21" s="308" t="s">
        <v>164</v>
      </c>
      <c r="E21" s="308" t="s">
        <v>164</v>
      </c>
      <c r="F21" s="308" t="s">
        <v>164</v>
      </c>
      <c r="G21" s="468" t="s">
        <v>164</v>
      </c>
      <c r="H21" s="469"/>
      <c r="I21" s="467"/>
      <c r="J21" s="308" t="s">
        <v>164</v>
      </c>
      <c r="K21" s="308" t="s">
        <v>164</v>
      </c>
      <c r="L21" s="470">
        <v>197.72</v>
      </c>
      <c r="M21" s="471"/>
      <c r="N21" s="471"/>
      <c r="O21" s="472"/>
    </row>
    <row r="22" spans="1:15" x14ac:dyDescent="0.2">
      <c r="A22" s="317"/>
      <c r="B22" s="66"/>
      <c r="C22" s="66"/>
      <c r="D22" s="66"/>
      <c r="E22" s="66"/>
      <c r="F22" s="88" t="s">
        <v>167</v>
      </c>
      <c r="G22" s="311"/>
      <c r="H22" s="67" t="s">
        <v>162</v>
      </c>
      <c r="I22" s="311"/>
      <c r="J22" s="89" t="s">
        <v>168</v>
      </c>
      <c r="K22" s="66"/>
      <c r="L22" s="90"/>
      <c r="M22" s="90"/>
      <c r="N22" s="90"/>
      <c r="O22" s="320"/>
    </row>
    <row r="23" spans="1:15" ht="2.25" customHeight="1" x14ac:dyDescent="0.2">
      <c r="A23" s="319"/>
      <c r="B23" s="69"/>
      <c r="C23" s="69"/>
      <c r="D23" s="69"/>
      <c r="E23" s="69"/>
      <c r="F23" s="69"/>
      <c r="G23" s="84"/>
      <c r="H23" s="84"/>
      <c r="I23" s="84"/>
      <c r="J23" s="69"/>
      <c r="K23" s="69"/>
      <c r="L23" s="91"/>
      <c r="M23" s="91"/>
      <c r="N23" s="91"/>
      <c r="O23" s="321"/>
    </row>
    <row r="24" spans="1:15" x14ac:dyDescent="0.2">
      <c r="A24" s="466" t="s">
        <v>164</v>
      </c>
      <c r="B24" s="467"/>
      <c r="C24" s="308" t="s">
        <v>164</v>
      </c>
      <c r="D24" s="308" t="s">
        <v>164</v>
      </c>
      <c r="E24" s="308" t="s">
        <v>164</v>
      </c>
      <c r="F24" s="308" t="s">
        <v>164</v>
      </c>
      <c r="G24" s="468" t="s">
        <v>164</v>
      </c>
      <c r="H24" s="469"/>
      <c r="I24" s="467"/>
      <c r="J24" s="308" t="s">
        <v>164</v>
      </c>
      <c r="K24" s="308" t="s">
        <v>164</v>
      </c>
      <c r="L24" s="470">
        <v>203.66</v>
      </c>
      <c r="M24" s="471"/>
      <c r="N24" s="471"/>
      <c r="O24" s="472"/>
    </row>
    <row r="25" spans="1:15" x14ac:dyDescent="0.2">
      <c r="A25" s="317"/>
      <c r="B25" s="66"/>
      <c r="C25" s="66"/>
      <c r="D25" s="66"/>
      <c r="E25" s="66"/>
      <c r="F25" s="88" t="s">
        <v>169</v>
      </c>
      <c r="G25" s="311"/>
      <c r="H25" s="67" t="s">
        <v>162</v>
      </c>
      <c r="I25" s="311"/>
      <c r="J25" s="89" t="s">
        <v>170</v>
      </c>
      <c r="K25" s="66"/>
      <c r="L25" s="90"/>
      <c r="M25" s="90"/>
      <c r="N25" s="90"/>
      <c r="O25" s="320"/>
    </row>
    <row r="26" spans="1:15" ht="2.25" customHeight="1" x14ac:dyDescent="0.2">
      <c r="A26" s="319"/>
      <c r="B26" s="69"/>
      <c r="C26" s="69"/>
      <c r="D26" s="69"/>
      <c r="E26" s="69"/>
      <c r="F26" s="69"/>
      <c r="G26" s="84"/>
      <c r="H26" s="84"/>
      <c r="I26" s="84"/>
      <c r="J26" s="69"/>
      <c r="K26" s="69"/>
      <c r="L26" s="91"/>
      <c r="M26" s="91"/>
      <c r="N26" s="91"/>
      <c r="O26" s="321"/>
    </row>
    <row r="27" spans="1:15" x14ac:dyDescent="0.2">
      <c r="A27" s="466" t="s">
        <v>164</v>
      </c>
      <c r="B27" s="467"/>
      <c r="C27" s="308" t="s">
        <v>164</v>
      </c>
      <c r="D27" s="308" t="s">
        <v>164</v>
      </c>
      <c r="E27" s="308" t="s">
        <v>164</v>
      </c>
      <c r="F27" s="308" t="s">
        <v>164</v>
      </c>
      <c r="G27" s="468" t="s">
        <v>164</v>
      </c>
      <c r="H27" s="469"/>
      <c r="I27" s="467"/>
      <c r="J27" s="308" t="s">
        <v>164</v>
      </c>
      <c r="K27" s="308" t="s">
        <v>164</v>
      </c>
      <c r="L27" s="470">
        <v>209.78</v>
      </c>
      <c r="M27" s="471"/>
      <c r="N27" s="471"/>
      <c r="O27" s="472"/>
    </row>
    <row r="28" spans="1:15" x14ac:dyDescent="0.2">
      <c r="A28" s="317"/>
      <c r="B28" s="66"/>
      <c r="C28" s="66"/>
      <c r="D28" s="66"/>
      <c r="E28" s="66"/>
      <c r="F28" s="88" t="s">
        <v>171</v>
      </c>
      <c r="G28" s="311"/>
      <c r="H28" s="67" t="s">
        <v>162</v>
      </c>
      <c r="I28" s="311"/>
      <c r="J28" s="89" t="s">
        <v>474</v>
      </c>
      <c r="K28" s="66"/>
      <c r="L28" s="90"/>
      <c r="M28" s="90"/>
      <c r="N28" s="90"/>
      <c r="O28" s="320"/>
    </row>
    <row r="29" spans="1:15" ht="2.25" customHeight="1" x14ac:dyDescent="0.2">
      <c r="A29" s="31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91"/>
      <c r="M29" s="91"/>
      <c r="N29" s="91"/>
      <c r="O29" s="321"/>
    </row>
    <row r="30" spans="1:15" ht="13.5" thickBot="1" x14ac:dyDescent="0.25">
      <c r="A30" s="453" t="s">
        <v>164</v>
      </c>
      <c r="B30" s="454"/>
      <c r="C30" s="322" t="s">
        <v>164</v>
      </c>
      <c r="D30" s="322" t="s">
        <v>164</v>
      </c>
      <c r="E30" s="322" t="s">
        <v>164</v>
      </c>
      <c r="F30" s="322" t="s">
        <v>164</v>
      </c>
      <c r="G30" s="455" t="s">
        <v>164</v>
      </c>
      <c r="H30" s="456"/>
      <c r="I30" s="454"/>
      <c r="J30" s="322" t="s">
        <v>164</v>
      </c>
      <c r="K30" s="322" t="s">
        <v>164</v>
      </c>
      <c r="L30" s="473">
        <v>216.06</v>
      </c>
      <c r="M30" s="474"/>
      <c r="N30" s="474"/>
      <c r="O30" s="475"/>
    </row>
    <row r="31" spans="1:15" ht="12.75" customHeight="1" x14ac:dyDescent="0.2">
      <c r="A31" s="460" t="s">
        <v>147</v>
      </c>
      <c r="B31" s="461"/>
      <c r="C31" s="461"/>
      <c r="D31" s="461"/>
      <c r="E31" s="461"/>
      <c r="F31" s="461"/>
      <c r="G31" s="461"/>
      <c r="H31" s="461"/>
      <c r="I31" s="461"/>
      <c r="J31" s="461"/>
      <c r="K31" s="462"/>
      <c r="L31" s="323" t="s">
        <v>148</v>
      </c>
      <c r="M31" s="324" t="s">
        <v>480</v>
      </c>
      <c r="N31" s="325" t="s">
        <v>3</v>
      </c>
      <c r="O31" s="326" t="s">
        <v>481</v>
      </c>
    </row>
    <row r="32" spans="1:15" x14ac:dyDescent="0.2">
      <c r="A32" s="463"/>
      <c r="B32" s="464"/>
      <c r="C32" s="464"/>
      <c r="D32" s="464"/>
      <c r="E32" s="464"/>
      <c r="F32" s="464"/>
      <c r="G32" s="464"/>
      <c r="H32" s="464"/>
      <c r="I32" s="464"/>
      <c r="J32" s="464"/>
      <c r="K32" s="465"/>
      <c r="L32" s="327"/>
      <c r="M32" s="328"/>
      <c r="N32" s="328"/>
      <c r="O32" s="329"/>
    </row>
    <row r="33" spans="1:15" ht="30.75" customHeight="1" x14ac:dyDescent="0.2">
      <c r="A33" s="479" t="s">
        <v>151</v>
      </c>
      <c r="B33" s="480"/>
      <c r="C33" s="480"/>
      <c r="D33" s="480"/>
      <c r="E33" s="480"/>
      <c r="F33" s="480"/>
      <c r="G33" s="480"/>
      <c r="H33" s="480"/>
      <c r="I33" s="480"/>
      <c r="J33" s="480"/>
      <c r="K33" s="481"/>
      <c r="L33" s="482" t="s">
        <v>152</v>
      </c>
      <c r="M33" s="483"/>
      <c r="N33" s="483"/>
      <c r="O33" s="484"/>
    </row>
    <row r="34" spans="1:15" ht="24" customHeight="1" x14ac:dyDescent="0.2">
      <c r="A34" s="479" t="s">
        <v>153</v>
      </c>
      <c r="B34" s="481"/>
      <c r="C34" s="307" t="s">
        <v>154</v>
      </c>
      <c r="D34" s="307" t="s">
        <v>155</v>
      </c>
      <c r="E34" s="307" t="s">
        <v>156</v>
      </c>
      <c r="F34" s="307" t="s">
        <v>157</v>
      </c>
      <c r="G34" s="487" t="s">
        <v>158</v>
      </c>
      <c r="H34" s="480"/>
      <c r="I34" s="481"/>
      <c r="J34" s="307" t="s">
        <v>159</v>
      </c>
      <c r="K34" s="307" t="s">
        <v>160</v>
      </c>
      <c r="L34" s="485"/>
      <c r="M34" s="464"/>
      <c r="N34" s="464"/>
      <c r="O34" s="486"/>
    </row>
    <row r="35" spans="1:15" x14ac:dyDescent="0.2">
      <c r="A35" s="317"/>
      <c r="B35" s="66"/>
      <c r="C35" s="66"/>
      <c r="D35" s="66"/>
      <c r="E35" s="66"/>
      <c r="F35" s="88" t="s">
        <v>475</v>
      </c>
      <c r="G35" s="311"/>
      <c r="H35" s="67" t="s">
        <v>162</v>
      </c>
      <c r="I35" s="311"/>
      <c r="J35" s="89" t="s">
        <v>476</v>
      </c>
      <c r="K35" s="66"/>
      <c r="L35" s="90"/>
      <c r="M35" s="90"/>
      <c r="N35" s="90"/>
      <c r="O35" s="320"/>
    </row>
    <row r="36" spans="1:15" ht="2.25" customHeight="1" x14ac:dyDescent="0.2">
      <c r="A36" s="31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91"/>
      <c r="M36" s="91"/>
      <c r="N36" s="91"/>
      <c r="O36" s="321"/>
    </row>
    <row r="37" spans="1:15" x14ac:dyDescent="0.2">
      <c r="A37" s="466" t="s">
        <v>164</v>
      </c>
      <c r="B37" s="467"/>
      <c r="C37" s="308" t="s">
        <v>164</v>
      </c>
      <c r="D37" s="308" t="s">
        <v>164</v>
      </c>
      <c r="E37" s="308" t="s">
        <v>164</v>
      </c>
      <c r="F37" s="308" t="s">
        <v>164</v>
      </c>
      <c r="G37" s="468" t="s">
        <v>164</v>
      </c>
      <c r="H37" s="469"/>
      <c r="I37" s="467"/>
      <c r="J37" s="308" t="s">
        <v>164</v>
      </c>
      <c r="K37" s="308" t="s">
        <v>164</v>
      </c>
      <c r="L37" s="470">
        <v>234.43</v>
      </c>
      <c r="M37" s="471"/>
      <c r="N37" s="471"/>
      <c r="O37" s="472"/>
    </row>
    <row r="38" spans="1:15" x14ac:dyDescent="0.2">
      <c r="A38" s="317"/>
      <c r="B38" s="66"/>
      <c r="C38" s="66"/>
      <c r="D38" s="66"/>
      <c r="E38" s="66"/>
      <c r="F38" s="88" t="s">
        <v>477</v>
      </c>
      <c r="G38" s="311"/>
      <c r="H38" s="67" t="s">
        <v>162</v>
      </c>
      <c r="I38" s="311"/>
      <c r="J38" s="89" t="s">
        <v>479</v>
      </c>
      <c r="K38" s="66"/>
      <c r="L38" s="90"/>
      <c r="M38" s="90"/>
      <c r="N38" s="90"/>
      <c r="O38" s="320"/>
    </row>
    <row r="39" spans="1:15" ht="2.25" customHeight="1" x14ac:dyDescent="0.2">
      <c r="A39" s="31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1"/>
      <c r="M39" s="91"/>
      <c r="N39" s="91"/>
      <c r="O39" s="321"/>
    </row>
    <row r="40" spans="1:15" x14ac:dyDescent="0.2">
      <c r="A40" s="466" t="s">
        <v>164</v>
      </c>
      <c r="B40" s="467"/>
      <c r="C40" s="308" t="s">
        <v>164</v>
      </c>
      <c r="D40" s="308" t="s">
        <v>164</v>
      </c>
      <c r="E40" s="308" t="s">
        <v>164</v>
      </c>
      <c r="F40" s="308" t="s">
        <v>164</v>
      </c>
      <c r="G40" s="468" t="s">
        <v>164</v>
      </c>
      <c r="H40" s="469"/>
      <c r="I40" s="467"/>
      <c r="J40" s="308" t="s">
        <v>164</v>
      </c>
      <c r="K40" s="308" t="s">
        <v>164</v>
      </c>
      <c r="L40" s="470">
        <v>250.84</v>
      </c>
      <c r="M40" s="471"/>
      <c r="N40" s="471"/>
      <c r="O40" s="472"/>
    </row>
    <row r="41" spans="1:15" x14ac:dyDescent="0.2">
      <c r="A41" s="317"/>
      <c r="B41" s="66"/>
      <c r="C41" s="66"/>
      <c r="D41" s="66"/>
      <c r="E41" s="66"/>
      <c r="F41" s="88" t="s">
        <v>478</v>
      </c>
      <c r="G41" s="311"/>
      <c r="H41" s="67" t="s">
        <v>162</v>
      </c>
      <c r="I41" s="311"/>
      <c r="J41" s="89"/>
      <c r="K41" s="66"/>
      <c r="L41" s="90"/>
      <c r="M41" s="90"/>
      <c r="N41" s="90"/>
      <c r="O41" s="320"/>
    </row>
    <row r="42" spans="1:15" ht="2.25" customHeight="1" x14ac:dyDescent="0.2">
      <c r="A42" s="31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91"/>
      <c r="M42" s="91"/>
      <c r="N42" s="91"/>
      <c r="O42" s="321"/>
    </row>
    <row r="43" spans="1:15" ht="13.5" thickBot="1" x14ac:dyDescent="0.25">
      <c r="A43" s="453" t="s">
        <v>164</v>
      </c>
      <c r="B43" s="454"/>
      <c r="C43" s="322" t="s">
        <v>164</v>
      </c>
      <c r="D43" s="322" t="s">
        <v>164</v>
      </c>
      <c r="E43" s="322" t="s">
        <v>164</v>
      </c>
      <c r="F43" s="322" t="s">
        <v>164</v>
      </c>
      <c r="G43" s="455" t="s">
        <v>164</v>
      </c>
      <c r="H43" s="456"/>
      <c r="I43" s="454"/>
      <c r="J43" s="322" t="s">
        <v>164</v>
      </c>
      <c r="K43" s="322" t="s">
        <v>164</v>
      </c>
      <c r="L43" s="457">
        <v>268.39999999999998</v>
      </c>
      <c r="M43" s="458"/>
      <c r="N43" s="458"/>
      <c r="O43" s="459"/>
    </row>
  </sheetData>
  <mergeCells count="37">
    <mergeCell ref="L14:O15"/>
    <mergeCell ref="A15:B15"/>
    <mergeCell ref="G15:I15"/>
    <mergeCell ref="A33:K33"/>
    <mergeCell ref="L33:O34"/>
    <mergeCell ref="A34:B34"/>
    <mergeCell ref="G34:I34"/>
    <mergeCell ref="A18:B18"/>
    <mergeCell ref="G18:I18"/>
    <mergeCell ref="L18:O18"/>
    <mergeCell ref="A21:B21"/>
    <mergeCell ref="G21:I21"/>
    <mergeCell ref="L21:O21"/>
    <mergeCell ref="A24:B24"/>
    <mergeCell ref="G24:I24"/>
    <mergeCell ref="L24:O24"/>
    <mergeCell ref="D5:I5"/>
    <mergeCell ref="D6:I6"/>
    <mergeCell ref="B7:F7"/>
    <mergeCell ref="A12:K13"/>
    <mergeCell ref="A14:K14"/>
    <mergeCell ref="A27:B27"/>
    <mergeCell ref="G27:I27"/>
    <mergeCell ref="L27:O27"/>
    <mergeCell ref="A30:B30"/>
    <mergeCell ref="G30:I30"/>
    <mergeCell ref="L30:O30"/>
    <mergeCell ref="A43:B43"/>
    <mergeCell ref="G43:I43"/>
    <mergeCell ref="L43:O43"/>
    <mergeCell ref="A31:K32"/>
    <mergeCell ref="A37:B37"/>
    <mergeCell ref="G37:I37"/>
    <mergeCell ref="L37:O37"/>
    <mergeCell ref="A40:B40"/>
    <mergeCell ref="G40:I40"/>
    <mergeCell ref="L40:O40"/>
  </mergeCell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2"/>
  <sheetViews>
    <sheetView view="pageBreakPreview" zoomScaleNormal="110" zoomScaleSheetLayoutView="100" workbookViewId="0">
      <selection activeCell="J21" sqref="J21:BW21"/>
    </sheetView>
  </sheetViews>
  <sheetFormatPr defaultColWidth="0.85546875" defaultRowHeight="12.75" x14ac:dyDescent="0.2"/>
  <cols>
    <col min="1" max="102" width="0.85546875" style="2"/>
    <col min="103" max="103" width="2" style="2" customWidth="1"/>
    <col min="104" max="16384" width="0.85546875" style="2"/>
  </cols>
  <sheetData>
    <row r="1" spans="1:103" x14ac:dyDescent="0.2">
      <c r="CX1" s="49" t="s">
        <v>316</v>
      </c>
    </row>
    <row r="2" spans="1:103" s="5" customFormat="1" ht="15" x14ac:dyDescent="0.25">
      <c r="CX2" s="48" t="s">
        <v>110</v>
      </c>
    </row>
    <row r="3" spans="1:103" s="5" customFormat="1" ht="15" x14ac:dyDescent="0.25">
      <c r="CX3" s="12" t="s">
        <v>182</v>
      </c>
    </row>
    <row r="4" spans="1:103" s="92" customFormat="1" ht="15.75" x14ac:dyDescent="0.25">
      <c r="A4" s="489" t="s">
        <v>194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89"/>
      <c r="BF4" s="489"/>
      <c r="BG4" s="489"/>
      <c r="BH4" s="489"/>
      <c r="BI4" s="489"/>
      <c r="BJ4" s="489"/>
      <c r="BK4" s="489"/>
      <c r="BL4" s="489"/>
      <c r="BM4" s="489"/>
      <c r="BN4" s="489"/>
      <c r="BO4" s="489"/>
      <c r="BP4" s="489"/>
      <c r="BQ4" s="489"/>
      <c r="BR4" s="489"/>
      <c r="BS4" s="489"/>
      <c r="BT4" s="489"/>
      <c r="BU4" s="489"/>
      <c r="BV4" s="489"/>
      <c r="BW4" s="489"/>
      <c r="BX4" s="489"/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489"/>
      <c r="CL4" s="489"/>
      <c r="CM4" s="489"/>
      <c r="CN4" s="489"/>
      <c r="CO4" s="489"/>
      <c r="CP4" s="489"/>
      <c r="CQ4" s="489"/>
      <c r="CR4" s="489"/>
      <c r="CS4" s="489"/>
      <c r="CT4" s="489"/>
      <c r="CU4" s="489"/>
      <c r="CV4" s="489"/>
      <c r="CW4" s="489"/>
      <c r="CX4" s="489"/>
    </row>
    <row r="5" spans="1:103" s="92" customFormat="1" ht="15.75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P5" s="490" t="s">
        <v>16</v>
      </c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1" t="s">
        <v>315</v>
      </c>
      <c r="BT5" s="491"/>
      <c r="BU5" s="491"/>
      <c r="BV5" s="491"/>
      <c r="BW5" s="491"/>
      <c r="BX5" s="491"/>
      <c r="BY5" s="491"/>
      <c r="BZ5" s="491"/>
      <c r="CA5" s="491"/>
      <c r="CB5" s="491"/>
      <c r="CC5" s="491"/>
      <c r="CD5" s="491"/>
      <c r="CE5" s="492" t="s">
        <v>484</v>
      </c>
      <c r="CF5" s="492"/>
      <c r="CG5" s="492"/>
      <c r="CH5" s="492"/>
      <c r="CI5" s="493" t="s">
        <v>137</v>
      </c>
      <c r="CJ5" s="493"/>
      <c r="CK5" s="493"/>
      <c r="CL5" s="493"/>
      <c r="CM5" s="493"/>
      <c r="CN5" s="493"/>
      <c r="CO5" s="60"/>
      <c r="CP5" s="60"/>
      <c r="CQ5" s="60"/>
      <c r="CR5" s="60"/>
      <c r="CS5" s="60"/>
      <c r="CT5" s="60"/>
      <c r="CU5" s="60"/>
      <c r="CV5" s="60"/>
      <c r="CW5" s="60"/>
      <c r="CX5" s="60"/>
    </row>
    <row r="6" spans="1:103" s="42" customFormat="1" ht="11.25" x14ac:dyDescent="0.2">
      <c r="P6" s="494" t="s">
        <v>13</v>
      </c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CU6" s="79"/>
      <c r="CV6" s="93"/>
      <c r="CW6" s="93"/>
    </row>
    <row r="7" spans="1:103" s="92" customFormat="1" ht="12" customHeight="1" x14ac:dyDescent="0.25">
      <c r="A7" s="489" t="s">
        <v>195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489"/>
      <c r="BC7" s="489"/>
      <c r="BD7" s="489"/>
      <c r="BE7" s="489"/>
      <c r="BF7" s="489"/>
      <c r="BG7" s="489"/>
      <c r="BH7" s="489"/>
      <c r="BI7" s="489"/>
      <c r="BJ7" s="489"/>
      <c r="BK7" s="489"/>
      <c r="BL7" s="489"/>
      <c r="BM7" s="489"/>
      <c r="BN7" s="489"/>
      <c r="BO7" s="489"/>
      <c r="BP7" s="489"/>
      <c r="BQ7" s="489"/>
      <c r="BR7" s="489"/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89"/>
      <c r="CD7" s="489"/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89"/>
      <c r="CQ7" s="489"/>
      <c r="CR7" s="489"/>
      <c r="CS7" s="489"/>
      <c r="CT7" s="489"/>
      <c r="CU7" s="489"/>
      <c r="CV7" s="489"/>
      <c r="CW7" s="489"/>
      <c r="CX7" s="489"/>
    </row>
    <row r="8" spans="1:103" s="92" customFormat="1" ht="12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O8" s="55" t="s">
        <v>196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490" t="s">
        <v>193</v>
      </c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60"/>
      <c r="CP8" s="60"/>
      <c r="CQ8" s="60"/>
      <c r="CR8" s="60"/>
      <c r="CS8" s="60"/>
      <c r="CT8" s="60"/>
      <c r="CU8" s="60"/>
      <c r="CV8" s="60"/>
      <c r="CW8" s="60"/>
      <c r="CX8" s="60"/>
    </row>
    <row r="9" spans="1:103" s="42" customFormat="1" ht="11.25" x14ac:dyDescent="0.2">
      <c r="AO9" s="494" t="s">
        <v>145</v>
      </c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</row>
    <row r="10" spans="1:103" s="5" customFormat="1" ht="13.5" customHeight="1" x14ac:dyDescent="0.25">
      <c r="CH10" s="488" t="s">
        <v>186</v>
      </c>
      <c r="CI10" s="488"/>
      <c r="CJ10" s="488"/>
      <c r="CK10" s="488"/>
      <c r="CL10" s="488"/>
      <c r="CM10" s="488"/>
      <c r="CN10" s="488"/>
      <c r="CO10" s="488"/>
      <c r="CP10" s="488"/>
      <c r="CQ10" s="488"/>
      <c r="CR10" s="488"/>
      <c r="CS10" s="488"/>
      <c r="CT10" s="488"/>
      <c r="CU10" s="488"/>
      <c r="CV10" s="488"/>
      <c r="CW10" s="488"/>
      <c r="CX10" s="488"/>
    </row>
    <row r="11" spans="1:103" s="42" customFormat="1" ht="22.5" customHeight="1" x14ac:dyDescent="0.2">
      <c r="A11" s="495" t="s">
        <v>3</v>
      </c>
      <c r="B11" s="495"/>
      <c r="C11" s="495"/>
      <c r="D11" s="495"/>
      <c r="E11" s="495"/>
      <c r="F11" s="495"/>
      <c r="G11" s="495"/>
      <c r="H11" s="495"/>
      <c r="I11" s="495" t="s">
        <v>197</v>
      </c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 t="s">
        <v>198</v>
      </c>
      <c r="BY11" s="495"/>
      <c r="BZ11" s="495"/>
      <c r="CA11" s="495"/>
      <c r="CB11" s="495"/>
      <c r="CC11" s="495"/>
      <c r="CD11" s="495"/>
      <c r="CE11" s="495"/>
      <c r="CF11" s="495"/>
      <c r="CG11" s="495"/>
      <c r="CH11" s="495" t="s">
        <v>199</v>
      </c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</row>
    <row r="12" spans="1:103" s="101" customFormat="1" ht="11.25" customHeight="1" x14ac:dyDescent="0.15">
      <c r="A12" s="496">
        <v>1</v>
      </c>
      <c r="B12" s="497"/>
      <c r="C12" s="497"/>
      <c r="D12" s="497"/>
      <c r="E12" s="497"/>
      <c r="F12" s="497"/>
      <c r="G12" s="497"/>
      <c r="H12" s="498"/>
      <c r="I12" s="99"/>
      <c r="J12" s="499" t="s">
        <v>200</v>
      </c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500"/>
      <c r="BX12" s="496" t="s">
        <v>201</v>
      </c>
      <c r="BY12" s="497"/>
      <c r="BZ12" s="497"/>
      <c r="CA12" s="497"/>
      <c r="CB12" s="497"/>
      <c r="CC12" s="497"/>
      <c r="CD12" s="497"/>
      <c r="CE12" s="497"/>
      <c r="CF12" s="497"/>
      <c r="CG12" s="498"/>
      <c r="CH12" s="501">
        <f>CH13+CH14+CH15+CH20+CH21</f>
        <v>2966.6699999999996</v>
      </c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2"/>
      <c r="CT12" s="502"/>
      <c r="CU12" s="502"/>
      <c r="CV12" s="502"/>
      <c r="CW12" s="502"/>
      <c r="CX12" s="502"/>
      <c r="CY12" s="100"/>
    </row>
    <row r="13" spans="1:103" s="42" customFormat="1" ht="11.25" x14ac:dyDescent="0.2">
      <c r="A13" s="496" t="s">
        <v>202</v>
      </c>
      <c r="B13" s="497"/>
      <c r="C13" s="497"/>
      <c r="D13" s="497"/>
      <c r="E13" s="497"/>
      <c r="F13" s="497"/>
      <c r="G13" s="497"/>
      <c r="H13" s="498"/>
      <c r="I13" s="99"/>
      <c r="J13" s="503" t="s">
        <v>203</v>
      </c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503"/>
      <c r="AX13" s="503"/>
      <c r="AY13" s="503"/>
      <c r="AZ13" s="503"/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503"/>
      <c r="BW13" s="504"/>
      <c r="BX13" s="496" t="s">
        <v>201</v>
      </c>
      <c r="BY13" s="497"/>
      <c r="BZ13" s="497"/>
      <c r="CA13" s="497"/>
      <c r="CB13" s="497"/>
      <c r="CC13" s="497"/>
      <c r="CD13" s="497"/>
      <c r="CE13" s="497"/>
      <c r="CF13" s="497"/>
      <c r="CG13" s="498"/>
      <c r="CH13" s="505">
        <v>1718.86</v>
      </c>
      <c r="CI13" s="506"/>
      <c r="CJ13" s="506"/>
      <c r="CK13" s="506"/>
      <c r="CL13" s="506"/>
      <c r="CM13" s="506"/>
      <c r="CN13" s="506"/>
      <c r="CO13" s="506"/>
      <c r="CP13" s="506"/>
      <c r="CQ13" s="506"/>
      <c r="CR13" s="506"/>
      <c r="CS13" s="506"/>
      <c r="CT13" s="506"/>
      <c r="CU13" s="506"/>
      <c r="CV13" s="506"/>
      <c r="CW13" s="506"/>
      <c r="CX13" s="506"/>
    </row>
    <row r="14" spans="1:103" s="42" customFormat="1" ht="11.25" x14ac:dyDescent="0.2">
      <c r="A14" s="496" t="s">
        <v>204</v>
      </c>
      <c r="B14" s="497"/>
      <c r="C14" s="497"/>
      <c r="D14" s="497"/>
      <c r="E14" s="497"/>
      <c r="F14" s="497"/>
      <c r="G14" s="497"/>
      <c r="H14" s="498"/>
      <c r="I14" s="99"/>
      <c r="J14" s="503" t="s">
        <v>205</v>
      </c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4"/>
      <c r="BX14" s="496" t="s">
        <v>201</v>
      </c>
      <c r="BY14" s="497"/>
      <c r="BZ14" s="497"/>
      <c r="CA14" s="497"/>
      <c r="CB14" s="497"/>
      <c r="CC14" s="497"/>
      <c r="CD14" s="497"/>
      <c r="CE14" s="497"/>
      <c r="CF14" s="497"/>
      <c r="CG14" s="498"/>
      <c r="CH14" s="505">
        <v>519.1</v>
      </c>
      <c r="CI14" s="506"/>
      <c r="CJ14" s="506"/>
      <c r="CK14" s="506"/>
      <c r="CL14" s="506"/>
      <c r="CM14" s="506"/>
      <c r="CN14" s="506"/>
      <c r="CO14" s="506"/>
      <c r="CP14" s="506"/>
      <c r="CQ14" s="506"/>
      <c r="CR14" s="506"/>
      <c r="CS14" s="506"/>
      <c r="CT14" s="506"/>
      <c r="CU14" s="506"/>
      <c r="CV14" s="506"/>
      <c r="CW14" s="506"/>
      <c r="CX14" s="506"/>
    </row>
    <row r="15" spans="1:103" s="42" customFormat="1" ht="11.25" x14ac:dyDescent="0.2">
      <c r="A15" s="496" t="s">
        <v>206</v>
      </c>
      <c r="B15" s="497"/>
      <c r="C15" s="497"/>
      <c r="D15" s="497"/>
      <c r="E15" s="497"/>
      <c r="F15" s="497"/>
      <c r="G15" s="497"/>
      <c r="H15" s="498"/>
      <c r="I15" s="99"/>
      <c r="J15" s="503" t="s">
        <v>207</v>
      </c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3"/>
      <c r="AH15" s="503"/>
      <c r="AI15" s="503"/>
      <c r="AJ15" s="503"/>
      <c r="AK15" s="503"/>
      <c r="AL15" s="503"/>
      <c r="AM15" s="503"/>
      <c r="AN15" s="503"/>
      <c r="AO15" s="503"/>
      <c r="AP15" s="503"/>
      <c r="AQ15" s="503"/>
      <c r="AR15" s="503"/>
      <c r="AS15" s="503"/>
      <c r="AT15" s="503"/>
      <c r="AU15" s="503"/>
      <c r="AV15" s="503"/>
      <c r="AW15" s="503"/>
      <c r="AX15" s="503"/>
      <c r="AY15" s="503"/>
      <c r="AZ15" s="503"/>
      <c r="BA15" s="503"/>
      <c r="BB15" s="503"/>
      <c r="BC15" s="503"/>
      <c r="BD15" s="503"/>
      <c r="BE15" s="503"/>
      <c r="BF15" s="503"/>
      <c r="BG15" s="503"/>
      <c r="BH15" s="503"/>
      <c r="BI15" s="503"/>
      <c r="BJ15" s="503"/>
      <c r="BK15" s="503"/>
      <c r="BL15" s="503"/>
      <c r="BM15" s="503"/>
      <c r="BN15" s="503"/>
      <c r="BO15" s="503"/>
      <c r="BP15" s="503"/>
      <c r="BQ15" s="503"/>
      <c r="BR15" s="503"/>
      <c r="BS15" s="503"/>
      <c r="BT15" s="503"/>
      <c r="BU15" s="503"/>
      <c r="BV15" s="503"/>
      <c r="BW15" s="504"/>
      <c r="BX15" s="496" t="s">
        <v>201</v>
      </c>
      <c r="BY15" s="497"/>
      <c r="BZ15" s="497"/>
      <c r="CA15" s="497"/>
      <c r="CB15" s="497"/>
      <c r="CC15" s="497"/>
      <c r="CD15" s="497"/>
      <c r="CE15" s="497"/>
      <c r="CF15" s="497"/>
      <c r="CG15" s="498"/>
      <c r="CH15" s="505">
        <f>SUM(CH16:CX19)</f>
        <v>266.64</v>
      </c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506"/>
      <c r="CV15" s="506"/>
      <c r="CW15" s="506"/>
      <c r="CX15" s="506"/>
    </row>
    <row r="16" spans="1:103" s="42" customFormat="1" ht="11.25" x14ac:dyDescent="0.2">
      <c r="A16" s="496" t="s">
        <v>208</v>
      </c>
      <c r="B16" s="497"/>
      <c r="C16" s="497"/>
      <c r="D16" s="497"/>
      <c r="E16" s="497"/>
      <c r="F16" s="497"/>
      <c r="G16" s="497"/>
      <c r="H16" s="498"/>
      <c r="I16" s="99"/>
      <c r="J16" s="499" t="s">
        <v>209</v>
      </c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500"/>
      <c r="BX16" s="496" t="s">
        <v>201</v>
      </c>
      <c r="BY16" s="497"/>
      <c r="BZ16" s="497"/>
      <c r="CA16" s="497"/>
      <c r="CB16" s="497"/>
      <c r="CC16" s="497"/>
      <c r="CD16" s="497"/>
      <c r="CE16" s="497"/>
      <c r="CF16" s="497"/>
      <c r="CG16" s="498"/>
      <c r="CH16" s="507">
        <v>266.64</v>
      </c>
      <c r="CI16" s="508"/>
      <c r="CJ16" s="508"/>
      <c r="CK16" s="508"/>
      <c r="CL16" s="508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8"/>
      <c r="CX16" s="508"/>
    </row>
    <row r="17" spans="1:103" s="42" customFormat="1" ht="11.25" x14ac:dyDescent="0.2">
      <c r="A17" s="496" t="s">
        <v>210</v>
      </c>
      <c r="B17" s="497"/>
      <c r="C17" s="497"/>
      <c r="D17" s="497"/>
      <c r="E17" s="497"/>
      <c r="F17" s="497"/>
      <c r="G17" s="497"/>
      <c r="H17" s="498"/>
      <c r="I17" s="99"/>
      <c r="J17" s="499" t="s">
        <v>211</v>
      </c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500"/>
      <c r="BX17" s="496" t="s">
        <v>201</v>
      </c>
      <c r="BY17" s="497"/>
      <c r="BZ17" s="497"/>
      <c r="CA17" s="497"/>
      <c r="CB17" s="497"/>
      <c r="CC17" s="497"/>
      <c r="CD17" s="497"/>
      <c r="CE17" s="497"/>
      <c r="CF17" s="497"/>
      <c r="CG17" s="498"/>
      <c r="CH17" s="507"/>
      <c r="CI17" s="508"/>
      <c r="CJ17" s="508"/>
      <c r="CK17" s="508"/>
      <c r="CL17" s="508"/>
      <c r="CM17" s="508"/>
      <c r="CN17" s="508"/>
      <c r="CO17" s="508"/>
      <c r="CP17" s="508"/>
      <c r="CQ17" s="508"/>
      <c r="CR17" s="508"/>
      <c r="CS17" s="508"/>
      <c r="CT17" s="508"/>
      <c r="CU17" s="508"/>
      <c r="CV17" s="508"/>
      <c r="CW17" s="508"/>
      <c r="CX17" s="508"/>
    </row>
    <row r="18" spans="1:103" s="42" customFormat="1" ht="11.25" x14ac:dyDescent="0.2">
      <c r="A18" s="496" t="s">
        <v>212</v>
      </c>
      <c r="B18" s="497"/>
      <c r="C18" s="497"/>
      <c r="D18" s="497"/>
      <c r="E18" s="497"/>
      <c r="F18" s="497"/>
      <c r="G18" s="497"/>
      <c r="H18" s="498"/>
      <c r="I18" s="99"/>
      <c r="J18" s="499" t="s">
        <v>213</v>
      </c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500"/>
      <c r="BX18" s="496" t="s">
        <v>201</v>
      </c>
      <c r="BY18" s="497"/>
      <c r="BZ18" s="497"/>
      <c r="CA18" s="497"/>
      <c r="CB18" s="497"/>
      <c r="CC18" s="497"/>
      <c r="CD18" s="497"/>
      <c r="CE18" s="497"/>
      <c r="CF18" s="497"/>
      <c r="CG18" s="498"/>
      <c r="CH18" s="507"/>
      <c r="CI18" s="508"/>
      <c r="CJ18" s="508"/>
      <c r="CK18" s="508"/>
      <c r="CL18" s="508"/>
      <c r="CM18" s="508"/>
      <c r="CN18" s="508"/>
      <c r="CO18" s="508"/>
      <c r="CP18" s="508"/>
      <c r="CQ18" s="508"/>
      <c r="CR18" s="508"/>
      <c r="CS18" s="508"/>
      <c r="CT18" s="508"/>
      <c r="CU18" s="508"/>
      <c r="CV18" s="508"/>
      <c r="CW18" s="508"/>
      <c r="CX18" s="508"/>
    </row>
    <row r="19" spans="1:103" s="42" customFormat="1" ht="11.25" x14ac:dyDescent="0.2">
      <c r="A19" s="496" t="s">
        <v>214</v>
      </c>
      <c r="B19" s="497"/>
      <c r="C19" s="497"/>
      <c r="D19" s="497"/>
      <c r="E19" s="497"/>
      <c r="F19" s="497"/>
      <c r="G19" s="497"/>
      <c r="H19" s="498"/>
      <c r="I19" s="99"/>
      <c r="J19" s="499" t="s">
        <v>215</v>
      </c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500"/>
      <c r="BX19" s="496" t="s">
        <v>201</v>
      </c>
      <c r="BY19" s="497"/>
      <c r="BZ19" s="497"/>
      <c r="CA19" s="497"/>
      <c r="CB19" s="497"/>
      <c r="CC19" s="497"/>
      <c r="CD19" s="497"/>
      <c r="CE19" s="497"/>
      <c r="CF19" s="497"/>
      <c r="CG19" s="498"/>
      <c r="CH19" s="507"/>
      <c r="CI19" s="508"/>
      <c r="CJ19" s="508"/>
      <c r="CK19" s="508"/>
      <c r="CL19" s="508"/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</row>
    <row r="20" spans="1:103" s="42" customFormat="1" ht="11.25" x14ac:dyDescent="0.2">
      <c r="A20" s="509" t="s">
        <v>216</v>
      </c>
      <c r="B20" s="510"/>
      <c r="C20" s="510"/>
      <c r="D20" s="510"/>
      <c r="E20" s="510"/>
      <c r="F20" s="510"/>
      <c r="G20" s="510"/>
      <c r="H20" s="511"/>
      <c r="I20" s="102"/>
      <c r="J20" s="503" t="s">
        <v>217</v>
      </c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4"/>
      <c r="BX20" s="496" t="s">
        <v>201</v>
      </c>
      <c r="BY20" s="497"/>
      <c r="BZ20" s="497"/>
      <c r="CA20" s="497"/>
      <c r="CB20" s="497"/>
      <c r="CC20" s="497"/>
      <c r="CD20" s="497"/>
      <c r="CE20" s="497"/>
      <c r="CF20" s="497"/>
      <c r="CG20" s="498"/>
      <c r="CH20" s="505">
        <v>118.68</v>
      </c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</row>
    <row r="21" spans="1:103" s="42" customFormat="1" ht="11.25" x14ac:dyDescent="0.2">
      <c r="A21" s="509" t="s">
        <v>218</v>
      </c>
      <c r="B21" s="510"/>
      <c r="C21" s="510"/>
      <c r="D21" s="510"/>
      <c r="E21" s="510"/>
      <c r="F21" s="510"/>
      <c r="G21" s="510"/>
      <c r="H21" s="511"/>
      <c r="I21" s="102"/>
      <c r="J21" s="503" t="s">
        <v>219</v>
      </c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3"/>
      <c r="AL21" s="503"/>
      <c r="AM21" s="503"/>
      <c r="AN21" s="503"/>
      <c r="AO21" s="503"/>
      <c r="AP21" s="503"/>
      <c r="AQ21" s="503"/>
      <c r="AR21" s="503"/>
      <c r="AS21" s="503"/>
      <c r="AT21" s="503"/>
      <c r="AU21" s="503"/>
      <c r="AV21" s="503"/>
      <c r="AW21" s="503"/>
      <c r="AX21" s="503"/>
      <c r="AY21" s="503"/>
      <c r="AZ21" s="503"/>
      <c r="BA21" s="503"/>
      <c r="BB21" s="503"/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3"/>
      <c r="BQ21" s="503"/>
      <c r="BR21" s="503"/>
      <c r="BS21" s="503"/>
      <c r="BT21" s="503"/>
      <c r="BU21" s="503"/>
      <c r="BV21" s="503"/>
      <c r="BW21" s="504"/>
      <c r="BX21" s="496" t="s">
        <v>201</v>
      </c>
      <c r="BY21" s="497"/>
      <c r="BZ21" s="497"/>
      <c r="CA21" s="497"/>
      <c r="CB21" s="497"/>
      <c r="CC21" s="497"/>
      <c r="CD21" s="497"/>
      <c r="CE21" s="497"/>
      <c r="CF21" s="497"/>
      <c r="CG21" s="498"/>
      <c r="CH21" s="505">
        <f>CH22+CH27+CH30+CH35+CH45+CH46</f>
        <v>343.39</v>
      </c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506"/>
      <c r="CV21" s="506"/>
      <c r="CW21" s="506"/>
      <c r="CX21" s="506"/>
      <c r="CY21" s="103"/>
    </row>
    <row r="22" spans="1:103" s="42" customFormat="1" ht="11.25" x14ac:dyDescent="0.2">
      <c r="A22" s="509" t="s">
        <v>220</v>
      </c>
      <c r="B22" s="510"/>
      <c r="C22" s="510"/>
      <c r="D22" s="510"/>
      <c r="E22" s="510"/>
      <c r="F22" s="510"/>
      <c r="G22" s="510"/>
      <c r="H22" s="511"/>
      <c r="I22" s="102"/>
      <c r="J22" s="503" t="s">
        <v>221</v>
      </c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3"/>
      <c r="AK22" s="503"/>
      <c r="AL22" s="503"/>
      <c r="AM22" s="503"/>
      <c r="AN22" s="503"/>
      <c r="AO22" s="503"/>
      <c r="AP22" s="503"/>
      <c r="AQ22" s="503"/>
      <c r="AR22" s="503"/>
      <c r="AS22" s="503"/>
      <c r="AT22" s="503"/>
      <c r="AU22" s="503"/>
      <c r="AV22" s="503"/>
      <c r="AW22" s="503"/>
      <c r="AX22" s="503"/>
      <c r="AY22" s="503"/>
      <c r="AZ22" s="503"/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3"/>
      <c r="BU22" s="503"/>
      <c r="BV22" s="503"/>
      <c r="BW22" s="504"/>
      <c r="BX22" s="496" t="s">
        <v>201</v>
      </c>
      <c r="BY22" s="497"/>
      <c r="BZ22" s="497"/>
      <c r="CA22" s="497"/>
      <c r="CB22" s="497"/>
      <c r="CC22" s="497"/>
      <c r="CD22" s="497"/>
      <c r="CE22" s="497"/>
      <c r="CF22" s="497"/>
      <c r="CG22" s="498"/>
      <c r="CH22" s="505">
        <f>SUM(CH23:CX26)</f>
        <v>0</v>
      </c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6"/>
      <c r="CX22" s="506"/>
    </row>
    <row r="23" spans="1:103" s="42" customFormat="1" ht="11.25" x14ac:dyDescent="0.2">
      <c r="A23" s="496" t="s">
        <v>222</v>
      </c>
      <c r="B23" s="497"/>
      <c r="C23" s="497"/>
      <c r="D23" s="497"/>
      <c r="E23" s="497"/>
      <c r="F23" s="497"/>
      <c r="G23" s="497"/>
      <c r="H23" s="498"/>
      <c r="I23" s="99"/>
      <c r="J23" s="499" t="s">
        <v>223</v>
      </c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499"/>
      <c r="BG23" s="499"/>
      <c r="BH23" s="499"/>
      <c r="BI23" s="499"/>
      <c r="BJ23" s="499"/>
      <c r="BK23" s="499"/>
      <c r="BL23" s="499"/>
      <c r="BM23" s="499"/>
      <c r="BN23" s="499"/>
      <c r="BO23" s="499"/>
      <c r="BP23" s="499"/>
      <c r="BQ23" s="499"/>
      <c r="BR23" s="499"/>
      <c r="BS23" s="499"/>
      <c r="BT23" s="499"/>
      <c r="BU23" s="499"/>
      <c r="BV23" s="499"/>
      <c r="BW23" s="500"/>
      <c r="BX23" s="496" t="s">
        <v>201</v>
      </c>
      <c r="BY23" s="497"/>
      <c r="BZ23" s="497"/>
      <c r="CA23" s="497"/>
      <c r="CB23" s="497"/>
      <c r="CC23" s="497"/>
      <c r="CD23" s="497"/>
      <c r="CE23" s="497"/>
      <c r="CF23" s="497"/>
      <c r="CG23" s="498"/>
      <c r="CH23" s="507"/>
      <c r="CI23" s="508"/>
      <c r="CJ23" s="508"/>
      <c r="CK23" s="508"/>
      <c r="CL23" s="508"/>
      <c r="CM23" s="508"/>
      <c r="CN23" s="508"/>
      <c r="CO23" s="508"/>
      <c r="CP23" s="508"/>
      <c r="CQ23" s="508"/>
      <c r="CR23" s="508"/>
      <c r="CS23" s="508"/>
      <c r="CT23" s="508"/>
      <c r="CU23" s="508"/>
      <c r="CV23" s="508"/>
      <c r="CW23" s="508"/>
      <c r="CX23" s="508"/>
    </row>
    <row r="24" spans="1:103" s="42" customFormat="1" ht="11.25" x14ac:dyDescent="0.2">
      <c r="A24" s="496" t="s">
        <v>224</v>
      </c>
      <c r="B24" s="497"/>
      <c r="C24" s="497"/>
      <c r="D24" s="497"/>
      <c r="E24" s="497"/>
      <c r="F24" s="497"/>
      <c r="G24" s="497"/>
      <c r="H24" s="498"/>
      <c r="I24" s="99"/>
      <c r="J24" s="499" t="s">
        <v>225</v>
      </c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499"/>
      <c r="BO24" s="499"/>
      <c r="BP24" s="499"/>
      <c r="BQ24" s="499"/>
      <c r="BR24" s="499"/>
      <c r="BS24" s="499"/>
      <c r="BT24" s="499"/>
      <c r="BU24" s="499"/>
      <c r="BV24" s="499"/>
      <c r="BW24" s="500"/>
      <c r="BX24" s="496" t="s">
        <v>201</v>
      </c>
      <c r="BY24" s="497"/>
      <c r="BZ24" s="497"/>
      <c r="CA24" s="497"/>
      <c r="CB24" s="497"/>
      <c r="CC24" s="497"/>
      <c r="CD24" s="497"/>
      <c r="CE24" s="497"/>
      <c r="CF24" s="497"/>
      <c r="CG24" s="498"/>
      <c r="CH24" s="507"/>
      <c r="CI24" s="508"/>
      <c r="CJ24" s="508"/>
      <c r="CK24" s="508"/>
      <c r="CL24" s="508"/>
      <c r="CM24" s="508"/>
      <c r="CN24" s="508"/>
      <c r="CO24" s="508"/>
      <c r="CP24" s="508"/>
      <c r="CQ24" s="508"/>
      <c r="CR24" s="508"/>
      <c r="CS24" s="508"/>
      <c r="CT24" s="508"/>
      <c r="CU24" s="508"/>
      <c r="CV24" s="508"/>
      <c r="CW24" s="508"/>
      <c r="CX24" s="508"/>
    </row>
    <row r="25" spans="1:103" s="42" customFormat="1" ht="22.5" customHeight="1" x14ac:dyDescent="0.2">
      <c r="A25" s="496" t="s">
        <v>226</v>
      </c>
      <c r="B25" s="497"/>
      <c r="C25" s="497"/>
      <c r="D25" s="497"/>
      <c r="E25" s="497"/>
      <c r="F25" s="497"/>
      <c r="G25" s="497"/>
      <c r="H25" s="498"/>
      <c r="I25" s="99"/>
      <c r="J25" s="499" t="s">
        <v>227</v>
      </c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/>
      <c r="BP25" s="499"/>
      <c r="BQ25" s="499"/>
      <c r="BR25" s="499"/>
      <c r="BS25" s="499"/>
      <c r="BT25" s="499"/>
      <c r="BU25" s="499"/>
      <c r="BV25" s="499"/>
      <c r="BW25" s="500"/>
      <c r="BX25" s="496" t="s">
        <v>201</v>
      </c>
      <c r="BY25" s="497"/>
      <c r="BZ25" s="497"/>
      <c r="CA25" s="497"/>
      <c r="CB25" s="497"/>
      <c r="CC25" s="497"/>
      <c r="CD25" s="497"/>
      <c r="CE25" s="497"/>
      <c r="CF25" s="497"/>
      <c r="CG25" s="498"/>
      <c r="CH25" s="507"/>
      <c r="CI25" s="508"/>
      <c r="CJ25" s="508"/>
      <c r="CK25" s="508"/>
      <c r="CL25" s="508"/>
      <c r="CM25" s="508"/>
      <c r="CN25" s="508"/>
      <c r="CO25" s="508"/>
      <c r="CP25" s="508"/>
      <c r="CQ25" s="508"/>
      <c r="CR25" s="508"/>
      <c r="CS25" s="508"/>
      <c r="CT25" s="508"/>
      <c r="CU25" s="508"/>
      <c r="CV25" s="508"/>
      <c r="CW25" s="508"/>
      <c r="CX25" s="508"/>
    </row>
    <row r="26" spans="1:103" s="42" customFormat="1" ht="11.25" x14ac:dyDescent="0.2">
      <c r="A26" s="496" t="s">
        <v>228</v>
      </c>
      <c r="B26" s="497"/>
      <c r="C26" s="497"/>
      <c r="D26" s="497"/>
      <c r="E26" s="497"/>
      <c r="F26" s="497"/>
      <c r="G26" s="497"/>
      <c r="H26" s="498"/>
      <c r="I26" s="99"/>
      <c r="J26" s="499" t="s">
        <v>229</v>
      </c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/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/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/>
      <c r="BP26" s="499"/>
      <c r="BQ26" s="499"/>
      <c r="BR26" s="499"/>
      <c r="BS26" s="499"/>
      <c r="BT26" s="499"/>
      <c r="BU26" s="499"/>
      <c r="BV26" s="499"/>
      <c r="BW26" s="500"/>
      <c r="BX26" s="496" t="s">
        <v>201</v>
      </c>
      <c r="BY26" s="497"/>
      <c r="BZ26" s="497"/>
      <c r="CA26" s="497"/>
      <c r="CB26" s="497"/>
      <c r="CC26" s="497"/>
      <c r="CD26" s="497"/>
      <c r="CE26" s="497"/>
      <c r="CF26" s="497"/>
      <c r="CG26" s="498"/>
      <c r="CH26" s="507"/>
      <c r="CI26" s="508"/>
      <c r="CJ26" s="508"/>
      <c r="CK26" s="508"/>
      <c r="CL26" s="508"/>
      <c r="CM26" s="508"/>
      <c r="CN26" s="508"/>
      <c r="CO26" s="508"/>
      <c r="CP26" s="508"/>
      <c r="CQ26" s="508"/>
      <c r="CR26" s="508"/>
      <c r="CS26" s="508"/>
      <c r="CT26" s="508"/>
      <c r="CU26" s="508"/>
      <c r="CV26" s="508"/>
      <c r="CW26" s="508"/>
      <c r="CX26" s="508"/>
    </row>
    <row r="27" spans="1:103" s="42" customFormat="1" ht="11.25" x14ac:dyDescent="0.2">
      <c r="A27" s="509" t="s">
        <v>230</v>
      </c>
      <c r="B27" s="510"/>
      <c r="C27" s="510"/>
      <c r="D27" s="510"/>
      <c r="E27" s="510"/>
      <c r="F27" s="510"/>
      <c r="G27" s="510"/>
      <c r="H27" s="511"/>
      <c r="I27" s="102"/>
      <c r="J27" s="503" t="s">
        <v>231</v>
      </c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503"/>
      <c r="AG27" s="503"/>
      <c r="AH27" s="503"/>
      <c r="AI27" s="503"/>
      <c r="AJ27" s="503"/>
      <c r="AK27" s="503"/>
      <c r="AL27" s="503"/>
      <c r="AM27" s="503"/>
      <c r="AN27" s="503"/>
      <c r="AO27" s="503"/>
      <c r="AP27" s="503"/>
      <c r="AQ27" s="503"/>
      <c r="AR27" s="503"/>
      <c r="AS27" s="503"/>
      <c r="AT27" s="503"/>
      <c r="AU27" s="503"/>
      <c r="AV27" s="503"/>
      <c r="AW27" s="503"/>
      <c r="AX27" s="503"/>
      <c r="AY27" s="503"/>
      <c r="AZ27" s="503"/>
      <c r="BA27" s="503"/>
      <c r="BB27" s="503"/>
      <c r="BC27" s="503"/>
      <c r="BD27" s="503"/>
      <c r="BE27" s="503"/>
      <c r="BF27" s="503"/>
      <c r="BG27" s="503"/>
      <c r="BH27" s="503"/>
      <c r="BI27" s="503"/>
      <c r="BJ27" s="503"/>
      <c r="BK27" s="503"/>
      <c r="BL27" s="503"/>
      <c r="BM27" s="503"/>
      <c r="BN27" s="503"/>
      <c r="BO27" s="503"/>
      <c r="BP27" s="503"/>
      <c r="BQ27" s="503"/>
      <c r="BR27" s="503"/>
      <c r="BS27" s="503"/>
      <c r="BT27" s="503"/>
      <c r="BU27" s="503"/>
      <c r="BV27" s="503"/>
      <c r="BW27" s="504"/>
      <c r="BX27" s="496" t="s">
        <v>201</v>
      </c>
      <c r="BY27" s="497"/>
      <c r="BZ27" s="497"/>
      <c r="CA27" s="497"/>
      <c r="CB27" s="497"/>
      <c r="CC27" s="497"/>
      <c r="CD27" s="497"/>
      <c r="CE27" s="497"/>
      <c r="CF27" s="497"/>
      <c r="CG27" s="498"/>
      <c r="CH27" s="505">
        <f>SUM(CH28:CX29)</f>
        <v>14.22</v>
      </c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</row>
    <row r="28" spans="1:103" s="42" customFormat="1" ht="22.5" customHeight="1" x14ac:dyDescent="0.2">
      <c r="A28" s="496" t="s">
        <v>232</v>
      </c>
      <c r="B28" s="497"/>
      <c r="C28" s="497"/>
      <c r="D28" s="497"/>
      <c r="E28" s="497"/>
      <c r="F28" s="497"/>
      <c r="G28" s="497"/>
      <c r="H28" s="498"/>
      <c r="I28" s="99"/>
      <c r="J28" s="499" t="s">
        <v>233</v>
      </c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499"/>
      <c r="AQ28" s="499"/>
      <c r="AR28" s="499"/>
      <c r="AS28" s="499"/>
      <c r="AT28" s="499"/>
      <c r="AU28" s="499"/>
      <c r="AV28" s="499"/>
      <c r="AW28" s="499"/>
      <c r="AX28" s="499"/>
      <c r="AY28" s="499"/>
      <c r="AZ28" s="499"/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/>
      <c r="BP28" s="499"/>
      <c r="BQ28" s="499"/>
      <c r="BR28" s="499"/>
      <c r="BS28" s="499"/>
      <c r="BT28" s="499"/>
      <c r="BU28" s="499"/>
      <c r="BV28" s="499"/>
      <c r="BW28" s="500"/>
      <c r="BX28" s="496" t="s">
        <v>201</v>
      </c>
      <c r="BY28" s="497"/>
      <c r="BZ28" s="497"/>
      <c r="CA28" s="497"/>
      <c r="CB28" s="497"/>
      <c r="CC28" s="497"/>
      <c r="CD28" s="497"/>
      <c r="CE28" s="497"/>
      <c r="CF28" s="497"/>
      <c r="CG28" s="498"/>
      <c r="CH28" s="507">
        <v>14.22</v>
      </c>
      <c r="CI28" s="508"/>
      <c r="CJ28" s="508"/>
      <c r="CK28" s="508"/>
      <c r="CL28" s="508"/>
      <c r="CM28" s="508"/>
      <c r="CN28" s="508"/>
      <c r="CO28" s="508"/>
      <c r="CP28" s="508"/>
      <c r="CQ28" s="508"/>
      <c r="CR28" s="508"/>
      <c r="CS28" s="508"/>
      <c r="CT28" s="508"/>
      <c r="CU28" s="508"/>
      <c r="CV28" s="508"/>
      <c r="CW28" s="508"/>
      <c r="CX28" s="508"/>
    </row>
    <row r="29" spans="1:103" s="42" customFormat="1" ht="11.25" x14ac:dyDescent="0.2">
      <c r="A29" s="496" t="s">
        <v>234</v>
      </c>
      <c r="B29" s="497"/>
      <c r="C29" s="497"/>
      <c r="D29" s="497"/>
      <c r="E29" s="497"/>
      <c r="F29" s="497"/>
      <c r="G29" s="497"/>
      <c r="H29" s="498"/>
      <c r="I29" s="99"/>
      <c r="J29" s="499" t="s">
        <v>235</v>
      </c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/>
      <c r="BP29" s="499"/>
      <c r="BQ29" s="499"/>
      <c r="BR29" s="499"/>
      <c r="BS29" s="499"/>
      <c r="BT29" s="499"/>
      <c r="BU29" s="499"/>
      <c r="BV29" s="499"/>
      <c r="BW29" s="500"/>
      <c r="BX29" s="496" t="s">
        <v>201</v>
      </c>
      <c r="BY29" s="497"/>
      <c r="BZ29" s="497"/>
      <c r="CA29" s="497"/>
      <c r="CB29" s="497"/>
      <c r="CC29" s="497"/>
      <c r="CD29" s="497"/>
      <c r="CE29" s="497"/>
      <c r="CF29" s="497"/>
      <c r="CG29" s="498"/>
      <c r="CH29" s="507"/>
      <c r="CI29" s="508"/>
      <c r="CJ29" s="508"/>
      <c r="CK29" s="508"/>
      <c r="CL29" s="508"/>
      <c r="CM29" s="508"/>
      <c r="CN29" s="508"/>
      <c r="CO29" s="508"/>
      <c r="CP29" s="508"/>
      <c r="CQ29" s="508"/>
      <c r="CR29" s="508"/>
      <c r="CS29" s="508"/>
      <c r="CT29" s="508"/>
      <c r="CU29" s="508"/>
      <c r="CV29" s="508"/>
      <c r="CW29" s="508"/>
      <c r="CX29" s="508"/>
    </row>
    <row r="30" spans="1:103" s="42" customFormat="1" ht="11.25" x14ac:dyDescent="0.2">
      <c r="A30" s="509" t="s">
        <v>236</v>
      </c>
      <c r="B30" s="510"/>
      <c r="C30" s="510"/>
      <c r="D30" s="510"/>
      <c r="E30" s="510"/>
      <c r="F30" s="510"/>
      <c r="G30" s="510"/>
      <c r="H30" s="511"/>
      <c r="I30" s="102"/>
      <c r="J30" s="503" t="s">
        <v>237</v>
      </c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503"/>
      <c r="AU30" s="503"/>
      <c r="AV30" s="503"/>
      <c r="AW30" s="503"/>
      <c r="AX30" s="503"/>
      <c r="AY30" s="503"/>
      <c r="AZ30" s="503"/>
      <c r="BA30" s="503"/>
      <c r="BB30" s="503"/>
      <c r="BC30" s="503"/>
      <c r="BD30" s="503"/>
      <c r="BE30" s="503"/>
      <c r="BF30" s="503"/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3"/>
      <c r="BR30" s="503"/>
      <c r="BS30" s="503"/>
      <c r="BT30" s="503"/>
      <c r="BU30" s="503"/>
      <c r="BV30" s="503"/>
      <c r="BW30" s="504"/>
      <c r="BX30" s="496" t="s">
        <v>201</v>
      </c>
      <c r="BY30" s="497"/>
      <c r="BZ30" s="497"/>
      <c r="CA30" s="497"/>
      <c r="CB30" s="497"/>
      <c r="CC30" s="497"/>
      <c r="CD30" s="497"/>
      <c r="CE30" s="497"/>
      <c r="CF30" s="497"/>
      <c r="CG30" s="498"/>
      <c r="CH30" s="505">
        <f>SUM(CH31:CX34)</f>
        <v>0</v>
      </c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</row>
    <row r="31" spans="1:103" s="42" customFormat="1" ht="11.25" customHeight="1" x14ac:dyDescent="0.2">
      <c r="A31" s="496" t="s">
        <v>238</v>
      </c>
      <c r="B31" s="497"/>
      <c r="C31" s="497"/>
      <c r="D31" s="497"/>
      <c r="E31" s="497"/>
      <c r="F31" s="497"/>
      <c r="G31" s="497"/>
      <c r="H31" s="498"/>
      <c r="I31" s="99"/>
      <c r="J31" s="499" t="s">
        <v>239</v>
      </c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499"/>
      <c r="BE31" s="499"/>
      <c r="BF31" s="499"/>
      <c r="BG31" s="499"/>
      <c r="BH31" s="499"/>
      <c r="BI31" s="499"/>
      <c r="BJ31" s="499"/>
      <c r="BK31" s="499"/>
      <c r="BL31" s="499"/>
      <c r="BM31" s="499"/>
      <c r="BN31" s="499"/>
      <c r="BO31" s="499"/>
      <c r="BP31" s="499"/>
      <c r="BQ31" s="499"/>
      <c r="BR31" s="499"/>
      <c r="BS31" s="499"/>
      <c r="BT31" s="499"/>
      <c r="BU31" s="499"/>
      <c r="BV31" s="499"/>
      <c r="BW31" s="500"/>
      <c r="BX31" s="496" t="s">
        <v>201</v>
      </c>
      <c r="BY31" s="497"/>
      <c r="BZ31" s="497"/>
      <c r="CA31" s="497"/>
      <c r="CB31" s="497"/>
      <c r="CC31" s="497"/>
      <c r="CD31" s="497"/>
      <c r="CE31" s="497"/>
      <c r="CF31" s="497"/>
      <c r="CG31" s="498"/>
      <c r="CH31" s="507"/>
      <c r="CI31" s="508"/>
      <c r="CJ31" s="508"/>
      <c r="CK31" s="508"/>
      <c r="CL31" s="508"/>
      <c r="CM31" s="508"/>
      <c r="CN31" s="508"/>
      <c r="CO31" s="508"/>
      <c r="CP31" s="508"/>
      <c r="CQ31" s="508"/>
      <c r="CR31" s="508"/>
      <c r="CS31" s="508"/>
      <c r="CT31" s="508"/>
      <c r="CU31" s="508"/>
      <c r="CV31" s="508"/>
      <c r="CW31" s="508"/>
      <c r="CX31" s="508"/>
    </row>
    <row r="32" spans="1:103" s="42" customFormat="1" ht="11.25" x14ac:dyDescent="0.2">
      <c r="A32" s="496" t="s">
        <v>240</v>
      </c>
      <c r="B32" s="497"/>
      <c r="C32" s="497"/>
      <c r="D32" s="497"/>
      <c r="E32" s="497"/>
      <c r="F32" s="497"/>
      <c r="G32" s="497"/>
      <c r="H32" s="498"/>
      <c r="I32" s="99"/>
      <c r="J32" s="499" t="s">
        <v>241</v>
      </c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99"/>
      <c r="BG32" s="499"/>
      <c r="BH32" s="499"/>
      <c r="BI32" s="499"/>
      <c r="BJ32" s="499"/>
      <c r="BK32" s="499"/>
      <c r="BL32" s="499"/>
      <c r="BM32" s="499"/>
      <c r="BN32" s="499"/>
      <c r="BO32" s="499"/>
      <c r="BP32" s="499"/>
      <c r="BQ32" s="499"/>
      <c r="BR32" s="499"/>
      <c r="BS32" s="499"/>
      <c r="BT32" s="499"/>
      <c r="BU32" s="499"/>
      <c r="BV32" s="499"/>
      <c r="BW32" s="500"/>
      <c r="BX32" s="496" t="s">
        <v>201</v>
      </c>
      <c r="BY32" s="497"/>
      <c r="BZ32" s="497"/>
      <c r="CA32" s="497"/>
      <c r="CB32" s="497"/>
      <c r="CC32" s="497"/>
      <c r="CD32" s="497"/>
      <c r="CE32" s="497"/>
      <c r="CF32" s="497"/>
      <c r="CG32" s="498"/>
      <c r="CH32" s="507"/>
      <c r="CI32" s="508"/>
      <c r="CJ32" s="508"/>
      <c r="CK32" s="508"/>
      <c r="CL32" s="508"/>
      <c r="CM32" s="508"/>
      <c r="CN32" s="508"/>
      <c r="CO32" s="508"/>
      <c r="CP32" s="508"/>
      <c r="CQ32" s="508"/>
      <c r="CR32" s="508"/>
      <c r="CS32" s="508"/>
      <c r="CT32" s="508"/>
      <c r="CU32" s="508"/>
      <c r="CV32" s="508"/>
      <c r="CW32" s="508"/>
      <c r="CX32" s="508"/>
    </row>
    <row r="33" spans="1:102" s="42" customFormat="1" ht="11.25" x14ac:dyDescent="0.2">
      <c r="A33" s="496" t="s">
        <v>242</v>
      </c>
      <c r="B33" s="497"/>
      <c r="C33" s="497"/>
      <c r="D33" s="497"/>
      <c r="E33" s="497"/>
      <c r="F33" s="497"/>
      <c r="G33" s="497"/>
      <c r="H33" s="498"/>
      <c r="I33" s="99"/>
      <c r="J33" s="499" t="s">
        <v>243</v>
      </c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AN33" s="499"/>
      <c r="AO33" s="499"/>
      <c r="AP33" s="499"/>
      <c r="AQ33" s="499"/>
      <c r="AR33" s="499"/>
      <c r="AS33" s="499"/>
      <c r="AT33" s="499"/>
      <c r="AU33" s="499"/>
      <c r="AV33" s="499"/>
      <c r="AW33" s="499"/>
      <c r="AX33" s="499"/>
      <c r="AY33" s="499"/>
      <c r="AZ33" s="499"/>
      <c r="BA33" s="499"/>
      <c r="BB33" s="499"/>
      <c r="BC33" s="499"/>
      <c r="BD33" s="499"/>
      <c r="BE33" s="499"/>
      <c r="BF33" s="499"/>
      <c r="BG33" s="499"/>
      <c r="BH33" s="499"/>
      <c r="BI33" s="499"/>
      <c r="BJ33" s="499"/>
      <c r="BK33" s="499"/>
      <c r="BL33" s="499"/>
      <c r="BM33" s="499"/>
      <c r="BN33" s="499"/>
      <c r="BO33" s="499"/>
      <c r="BP33" s="499"/>
      <c r="BQ33" s="499"/>
      <c r="BR33" s="499"/>
      <c r="BS33" s="499"/>
      <c r="BT33" s="499"/>
      <c r="BU33" s="499"/>
      <c r="BV33" s="499"/>
      <c r="BW33" s="500"/>
      <c r="BX33" s="496" t="s">
        <v>201</v>
      </c>
      <c r="BY33" s="497"/>
      <c r="BZ33" s="497"/>
      <c r="CA33" s="497"/>
      <c r="CB33" s="497"/>
      <c r="CC33" s="497"/>
      <c r="CD33" s="497"/>
      <c r="CE33" s="497"/>
      <c r="CF33" s="497"/>
      <c r="CG33" s="498"/>
      <c r="CH33" s="507"/>
      <c r="CI33" s="508"/>
      <c r="CJ33" s="508"/>
      <c r="CK33" s="508"/>
      <c r="CL33" s="508"/>
      <c r="CM33" s="508"/>
      <c r="CN33" s="508"/>
      <c r="CO33" s="508"/>
      <c r="CP33" s="508"/>
      <c r="CQ33" s="508"/>
      <c r="CR33" s="508"/>
      <c r="CS33" s="508"/>
      <c r="CT33" s="508"/>
      <c r="CU33" s="508"/>
      <c r="CV33" s="508"/>
      <c r="CW33" s="508"/>
      <c r="CX33" s="508"/>
    </row>
    <row r="34" spans="1:102" s="42" customFormat="1" ht="11.25" x14ac:dyDescent="0.2">
      <c r="A34" s="496" t="s">
        <v>244</v>
      </c>
      <c r="B34" s="497"/>
      <c r="C34" s="497"/>
      <c r="D34" s="497"/>
      <c r="E34" s="497"/>
      <c r="F34" s="497"/>
      <c r="G34" s="497"/>
      <c r="H34" s="498"/>
      <c r="I34" s="99"/>
      <c r="J34" s="499" t="s">
        <v>245</v>
      </c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499"/>
      <c r="BD34" s="499"/>
      <c r="BE34" s="499"/>
      <c r="BF34" s="499"/>
      <c r="BG34" s="499"/>
      <c r="BH34" s="499"/>
      <c r="BI34" s="499"/>
      <c r="BJ34" s="499"/>
      <c r="BK34" s="499"/>
      <c r="BL34" s="499"/>
      <c r="BM34" s="499"/>
      <c r="BN34" s="499"/>
      <c r="BO34" s="499"/>
      <c r="BP34" s="499"/>
      <c r="BQ34" s="499"/>
      <c r="BR34" s="499"/>
      <c r="BS34" s="499"/>
      <c r="BT34" s="499"/>
      <c r="BU34" s="499"/>
      <c r="BV34" s="499"/>
      <c r="BW34" s="500"/>
      <c r="BX34" s="496" t="s">
        <v>201</v>
      </c>
      <c r="BY34" s="497"/>
      <c r="BZ34" s="497"/>
      <c r="CA34" s="497"/>
      <c r="CB34" s="497"/>
      <c r="CC34" s="497"/>
      <c r="CD34" s="497"/>
      <c r="CE34" s="497"/>
      <c r="CF34" s="497"/>
      <c r="CG34" s="498"/>
      <c r="CH34" s="507"/>
      <c r="CI34" s="508"/>
      <c r="CJ34" s="508"/>
      <c r="CK34" s="508"/>
      <c r="CL34" s="508"/>
      <c r="CM34" s="508"/>
      <c r="CN34" s="508"/>
      <c r="CO34" s="508"/>
      <c r="CP34" s="508"/>
      <c r="CQ34" s="508"/>
      <c r="CR34" s="508"/>
      <c r="CS34" s="508"/>
      <c r="CT34" s="508"/>
      <c r="CU34" s="508"/>
      <c r="CV34" s="508"/>
      <c r="CW34" s="508"/>
      <c r="CX34" s="508"/>
    </row>
    <row r="35" spans="1:102" s="42" customFormat="1" ht="11.25" x14ac:dyDescent="0.2">
      <c r="A35" s="509" t="s">
        <v>246</v>
      </c>
      <c r="B35" s="510"/>
      <c r="C35" s="510"/>
      <c r="D35" s="510"/>
      <c r="E35" s="510"/>
      <c r="F35" s="510"/>
      <c r="G35" s="510"/>
      <c r="H35" s="511"/>
      <c r="I35" s="102"/>
      <c r="J35" s="503" t="s">
        <v>247</v>
      </c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03"/>
      <c r="AI35" s="503"/>
      <c r="AJ35" s="503"/>
      <c r="AK35" s="503"/>
      <c r="AL35" s="503"/>
      <c r="AM35" s="503"/>
      <c r="AN35" s="503"/>
      <c r="AO35" s="503"/>
      <c r="AP35" s="503"/>
      <c r="AQ35" s="503"/>
      <c r="AR35" s="503"/>
      <c r="AS35" s="503"/>
      <c r="AT35" s="503"/>
      <c r="AU35" s="503"/>
      <c r="AV35" s="503"/>
      <c r="AW35" s="503"/>
      <c r="AX35" s="503"/>
      <c r="AY35" s="503"/>
      <c r="AZ35" s="503"/>
      <c r="BA35" s="503"/>
      <c r="BB35" s="503"/>
      <c r="BC35" s="503"/>
      <c r="BD35" s="503"/>
      <c r="BE35" s="503"/>
      <c r="BF35" s="503"/>
      <c r="BG35" s="503"/>
      <c r="BH35" s="503"/>
      <c r="BI35" s="503"/>
      <c r="BJ35" s="503"/>
      <c r="BK35" s="503"/>
      <c r="BL35" s="503"/>
      <c r="BM35" s="503"/>
      <c r="BN35" s="503"/>
      <c r="BO35" s="503"/>
      <c r="BP35" s="503"/>
      <c r="BQ35" s="503"/>
      <c r="BR35" s="503"/>
      <c r="BS35" s="503"/>
      <c r="BT35" s="503"/>
      <c r="BU35" s="503"/>
      <c r="BV35" s="503"/>
      <c r="BW35" s="504"/>
      <c r="BX35" s="496" t="s">
        <v>201</v>
      </c>
      <c r="BY35" s="497"/>
      <c r="BZ35" s="497"/>
      <c r="CA35" s="497"/>
      <c r="CB35" s="497"/>
      <c r="CC35" s="497"/>
      <c r="CD35" s="497"/>
      <c r="CE35" s="497"/>
      <c r="CF35" s="497"/>
      <c r="CG35" s="498"/>
      <c r="CH35" s="505">
        <f>SUM(CH36:CX40)</f>
        <v>14.08</v>
      </c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</row>
    <row r="36" spans="1:102" s="42" customFormat="1" ht="11.25" customHeight="1" x14ac:dyDescent="0.2">
      <c r="A36" s="496" t="s">
        <v>248</v>
      </c>
      <c r="B36" s="497"/>
      <c r="C36" s="497"/>
      <c r="D36" s="497"/>
      <c r="E36" s="497"/>
      <c r="F36" s="497"/>
      <c r="G36" s="497"/>
      <c r="H36" s="498"/>
      <c r="I36" s="99"/>
      <c r="J36" s="499" t="s">
        <v>249</v>
      </c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499"/>
      <c r="AU36" s="499"/>
      <c r="AV36" s="499"/>
      <c r="AW36" s="499"/>
      <c r="AX36" s="499"/>
      <c r="AY36" s="499"/>
      <c r="AZ36" s="499"/>
      <c r="BA36" s="499"/>
      <c r="BB36" s="499"/>
      <c r="BC36" s="499"/>
      <c r="BD36" s="499"/>
      <c r="BE36" s="499"/>
      <c r="BF36" s="499"/>
      <c r="BG36" s="499"/>
      <c r="BH36" s="499"/>
      <c r="BI36" s="499"/>
      <c r="BJ36" s="499"/>
      <c r="BK36" s="499"/>
      <c r="BL36" s="499"/>
      <c r="BM36" s="499"/>
      <c r="BN36" s="499"/>
      <c r="BO36" s="499"/>
      <c r="BP36" s="499"/>
      <c r="BQ36" s="499"/>
      <c r="BR36" s="499"/>
      <c r="BS36" s="499"/>
      <c r="BT36" s="499"/>
      <c r="BU36" s="499"/>
      <c r="BV36" s="499"/>
      <c r="BW36" s="500"/>
      <c r="BX36" s="496" t="s">
        <v>201</v>
      </c>
      <c r="BY36" s="497"/>
      <c r="BZ36" s="497"/>
      <c r="CA36" s="497"/>
      <c r="CB36" s="497"/>
      <c r="CC36" s="497"/>
      <c r="CD36" s="497"/>
      <c r="CE36" s="497"/>
      <c r="CF36" s="497"/>
      <c r="CG36" s="498"/>
      <c r="CH36" s="507">
        <v>14.08</v>
      </c>
      <c r="CI36" s="508"/>
      <c r="CJ36" s="508"/>
      <c r="CK36" s="508"/>
      <c r="CL36" s="508"/>
      <c r="CM36" s="508"/>
      <c r="CN36" s="508"/>
      <c r="CO36" s="508"/>
      <c r="CP36" s="508"/>
      <c r="CQ36" s="508"/>
      <c r="CR36" s="508"/>
      <c r="CS36" s="508"/>
      <c r="CT36" s="508"/>
      <c r="CU36" s="508"/>
      <c r="CV36" s="508"/>
      <c r="CW36" s="508"/>
      <c r="CX36" s="508"/>
    </row>
    <row r="37" spans="1:102" s="42" customFormat="1" ht="11.25" x14ac:dyDescent="0.2">
      <c r="A37" s="496" t="s">
        <v>250</v>
      </c>
      <c r="B37" s="497"/>
      <c r="C37" s="497"/>
      <c r="D37" s="497"/>
      <c r="E37" s="497"/>
      <c r="F37" s="497"/>
      <c r="G37" s="497"/>
      <c r="H37" s="498"/>
      <c r="I37" s="99"/>
      <c r="J37" s="499" t="s">
        <v>251</v>
      </c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  <c r="AO37" s="499"/>
      <c r="AP37" s="499"/>
      <c r="AQ37" s="499"/>
      <c r="AR37" s="499"/>
      <c r="AS37" s="499"/>
      <c r="AT37" s="499"/>
      <c r="AU37" s="499"/>
      <c r="AV37" s="499"/>
      <c r="AW37" s="499"/>
      <c r="AX37" s="499"/>
      <c r="AY37" s="499"/>
      <c r="AZ37" s="499"/>
      <c r="BA37" s="499"/>
      <c r="BB37" s="499"/>
      <c r="BC37" s="499"/>
      <c r="BD37" s="499"/>
      <c r="BE37" s="499"/>
      <c r="BF37" s="499"/>
      <c r="BG37" s="499"/>
      <c r="BH37" s="499"/>
      <c r="BI37" s="499"/>
      <c r="BJ37" s="499"/>
      <c r="BK37" s="499"/>
      <c r="BL37" s="499"/>
      <c r="BM37" s="499"/>
      <c r="BN37" s="499"/>
      <c r="BO37" s="499"/>
      <c r="BP37" s="499"/>
      <c r="BQ37" s="499"/>
      <c r="BR37" s="499"/>
      <c r="BS37" s="499"/>
      <c r="BT37" s="499"/>
      <c r="BU37" s="499"/>
      <c r="BV37" s="499"/>
      <c r="BW37" s="500"/>
      <c r="BX37" s="496" t="s">
        <v>201</v>
      </c>
      <c r="BY37" s="497"/>
      <c r="BZ37" s="497"/>
      <c r="CA37" s="497"/>
      <c r="CB37" s="497"/>
      <c r="CC37" s="497"/>
      <c r="CD37" s="497"/>
      <c r="CE37" s="497"/>
      <c r="CF37" s="497"/>
      <c r="CG37" s="498"/>
      <c r="CH37" s="507"/>
      <c r="CI37" s="508"/>
      <c r="CJ37" s="508"/>
      <c r="CK37" s="508"/>
      <c r="CL37" s="508"/>
      <c r="CM37" s="508"/>
      <c r="CN37" s="508"/>
      <c r="CO37" s="508"/>
      <c r="CP37" s="508"/>
      <c r="CQ37" s="508"/>
      <c r="CR37" s="508"/>
      <c r="CS37" s="508"/>
      <c r="CT37" s="508"/>
      <c r="CU37" s="508"/>
      <c r="CV37" s="508"/>
      <c r="CW37" s="508"/>
      <c r="CX37" s="508"/>
    </row>
    <row r="38" spans="1:102" s="42" customFormat="1" ht="11.25" x14ac:dyDescent="0.2">
      <c r="A38" s="496" t="s">
        <v>252</v>
      </c>
      <c r="B38" s="497"/>
      <c r="C38" s="497"/>
      <c r="D38" s="497"/>
      <c r="E38" s="497"/>
      <c r="F38" s="497"/>
      <c r="G38" s="497"/>
      <c r="H38" s="498"/>
      <c r="I38" s="99"/>
      <c r="J38" s="499" t="s">
        <v>253</v>
      </c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499"/>
      <c r="AY38" s="499"/>
      <c r="AZ38" s="499"/>
      <c r="BA38" s="499"/>
      <c r="BB38" s="499"/>
      <c r="BC38" s="499"/>
      <c r="BD38" s="499"/>
      <c r="BE38" s="499"/>
      <c r="BF38" s="499"/>
      <c r="BG38" s="499"/>
      <c r="BH38" s="499"/>
      <c r="BI38" s="499"/>
      <c r="BJ38" s="499"/>
      <c r="BK38" s="499"/>
      <c r="BL38" s="499"/>
      <c r="BM38" s="499"/>
      <c r="BN38" s="499"/>
      <c r="BO38" s="499"/>
      <c r="BP38" s="499"/>
      <c r="BQ38" s="499"/>
      <c r="BR38" s="499"/>
      <c r="BS38" s="499"/>
      <c r="BT38" s="499"/>
      <c r="BU38" s="499"/>
      <c r="BV38" s="499"/>
      <c r="BW38" s="500"/>
      <c r="BX38" s="496" t="s">
        <v>201</v>
      </c>
      <c r="BY38" s="497"/>
      <c r="BZ38" s="497"/>
      <c r="CA38" s="497"/>
      <c r="CB38" s="497"/>
      <c r="CC38" s="497"/>
      <c r="CD38" s="497"/>
      <c r="CE38" s="497"/>
      <c r="CF38" s="497"/>
      <c r="CG38" s="498"/>
      <c r="CH38" s="507"/>
      <c r="CI38" s="508"/>
      <c r="CJ38" s="508"/>
      <c r="CK38" s="508"/>
      <c r="CL38" s="508"/>
      <c r="CM38" s="508"/>
      <c r="CN38" s="508"/>
      <c r="CO38" s="508"/>
      <c r="CP38" s="508"/>
      <c r="CQ38" s="508"/>
      <c r="CR38" s="508"/>
      <c r="CS38" s="508"/>
      <c r="CT38" s="508"/>
      <c r="CU38" s="508"/>
      <c r="CV38" s="508"/>
      <c r="CW38" s="508"/>
      <c r="CX38" s="508"/>
    </row>
    <row r="39" spans="1:102" s="42" customFormat="1" ht="11.25" x14ac:dyDescent="0.2">
      <c r="A39" s="496" t="s">
        <v>254</v>
      </c>
      <c r="B39" s="497"/>
      <c r="C39" s="497"/>
      <c r="D39" s="497"/>
      <c r="E39" s="497"/>
      <c r="F39" s="497"/>
      <c r="G39" s="497"/>
      <c r="H39" s="498"/>
      <c r="I39" s="99"/>
      <c r="J39" s="499" t="s">
        <v>255</v>
      </c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499"/>
      <c r="AU39" s="499"/>
      <c r="AV39" s="499"/>
      <c r="AW39" s="499"/>
      <c r="AX39" s="499"/>
      <c r="AY39" s="499"/>
      <c r="AZ39" s="499"/>
      <c r="BA39" s="499"/>
      <c r="BB39" s="499"/>
      <c r="BC39" s="499"/>
      <c r="BD39" s="499"/>
      <c r="BE39" s="499"/>
      <c r="BF39" s="499"/>
      <c r="BG39" s="499"/>
      <c r="BH39" s="499"/>
      <c r="BI39" s="499"/>
      <c r="BJ39" s="499"/>
      <c r="BK39" s="499"/>
      <c r="BL39" s="499"/>
      <c r="BM39" s="499"/>
      <c r="BN39" s="499"/>
      <c r="BO39" s="499"/>
      <c r="BP39" s="499"/>
      <c r="BQ39" s="499"/>
      <c r="BR39" s="499"/>
      <c r="BS39" s="499"/>
      <c r="BT39" s="499"/>
      <c r="BU39" s="499"/>
      <c r="BV39" s="499"/>
      <c r="BW39" s="500"/>
      <c r="BX39" s="496" t="s">
        <v>201</v>
      </c>
      <c r="BY39" s="497"/>
      <c r="BZ39" s="497"/>
      <c r="CA39" s="497"/>
      <c r="CB39" s="497"/>
      <c r="CC39" s="497"/>
      <c r="CD39" s="497"/>
      <c r="CE39" s="497"/>
      <c r="CF39" s="497"/>
      <c r="CG39" s="498"/>
      <c r="CH39" s="507"/>
      <c r="CI39" s="508"/>
      <c r="CJ39" s="508"/>
      <c r="CK39" s="508"/>
      <c r="CL39" s="508"/>
      <c r="CM39" s="508"/>
      <c r="CN39" s="508"/>
      <c r="CO39" s="508"/>
      <c r="CP39" s="508"/>
      <c r="CQ39" s="508"/>
      <c r="CR39" s="508"/>
      <c r="CS39" s="508"/>
      <c r="CT39" s="508"/>
      <c r="CU39" s="508"/>
      <c r="CV39" s="508"/>
      <c r="CW39" s="508"/>
      <c r="CX39" s="508"/>
    </row>
    <row r="40" spans="1:102" s="42" customFormat="1" ht="11.25" customHeight="1" x14ac:dyDescent="0.2">
      <c r="A40" s="496" t="s">
        <v>256</v>
      </c>
      <c r="B40" s="497"/>
      <c r="C40" s="497"/>
      <c r="D40" s="497"/>
      <c r="E40" s="497"/>
      <c r="F40" s="497"/>
      <c r="G40" s="497"/>
      <c r="H40" s="498"/>
      <c r="I40" s="99"/>
      <c r="J40" s="499" t="s">
        <v>257</v>
      </c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499"/>
      <c r="AU40" s="499"/>
      <c r="AV40" s="499"/>
      <c r="AW40" s="499"/>
      <c r="AX40" s="499"/>
      <c r="AY40" s="499"/>
      <c r="AZ40" s="499"/>
      <c r="BA40" s="499"/>
      <c r="BB40" s="499"/>
      <c r="BC40" s="499"/>
      <c r="BD40" s="499"/>
      <c r="BE40" s="499"/>
      <c r="BF40" s="499"/>
      <c r="BG40" s="499"/>
      <c r="BH40" s="499"/>
      <c r="BI40" s="499"/>
      <c r="BJ40" s="499"/>
      <c r="BK40" s="499"/>
      <c r="BL40" s="499"/>
      <c r="BM40" s="499"/>
      <c r="BN40" s="499"/>
      <c r="BO40" s="499"/>
      <c r="BP40" s="499"/>
      <c r="BQ40" s="499"/>
      <c r="BR40" s="499"/>
      <c r="BS40" s="499"/>
      <c r="BT40" s="499"/>
      <c r="BU40" s="499"/>
      <c r="BV40" s="499"/>
      <c r="BW40" s="500"/>
      <c r="BX40" s="496" t="s">
        <v>201</v>
      </c>
      <c r="BY40" s="497"/>
      <c r="BZ40" s="497"/>
      <c r="CA40" s="497"/>
      <c r="CB40" s="497"/>
      <c r="CC40" s="497"/>
      <c r="CD40" s="497"/>
      <c r="CE40" s="497"/>
      <c r="CF40" s="497"/>
      <c r="CG40" s="498"/>
      <c r="CH40" s="507">
        <f>SUM(CH41:CX44)</f>
        <v>0</v>
      </c>
      <c r="CI40" s="508"/>
      <c r="CJ40" s="508"/>
      <c r="CK40" s="508"/>
      <c r="CL40" s="508"/>
      <c r="CM40" s="508"/>
      <c r="CN40" s="508"/>
      <c r="CO40" s="508"/>
      <c r="CP40" s="508"/>
      <c r="CQ40" s="508"/>
      <c r="CR40" s="508"/>
      <c r="CS40" s="508"/>
      <c r="CT40" s="508"/>
      <c r="CU40" s="508"/>
      <c r="CV40" s="508"/>
      <c r="CW40" s="508"/>
      <c r="CX40" s="508"/>
    </row>
    <row r="41" spans="1:102" s="42" customFormat="1" ht="11.25" customHeight="1" x14ac:dyDescent="0.2">
      <c r="A41" s="496" t="s">
        <v>258</v>
      </c>
      <c r="B41" s="497"/>
      <c r="C41" s="497"/>
      <c r="D41" s="497"/>
      <c r="E41" s="497"/>
      <c r="F41" s="497"/>
      <c r="G41" s="497"/>
      <c r="H41" s="498"/>
      <c r="I41" s="99"/>
      <c r="J41" s="499" t="s">
        <v>259</v>
      </c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499"/>
      <c r="AU41" s="499"/>
      <c r="AV41" s="499"/>
      <c r="AW41" s="499"/>
      <c r="AX41" s="499"/>
      <c r="AY41" s="499"/>
      <c r="AZ41" s="499"/>
      <c r="BA41" s="499"/>
      <c r="BB41" s="499"/>
      <c r="BC41" s="499"/>
      <c r="BD41" s="499"/>
      <c r="BE41" s="499"/>
      <c r="BF41" s="499"/>
      <c r="BG41" s="499"/>
      <c r="BH41" s="499"/>
      <c r="BI41" s="499"/>
      <c r="BJ41" s="499"/>
      <c r="BK41" s="499"/>
      <c r="BL41" s="499"/>
      <c r="BM41" s="499"/>
      <c r="BN41" s="499"/>
      <c r="BO41" s="499"/>
      <c r="BP41" s="499"/>
      <c r="BQ41" s="499"/>
      <c r="BR41" s="499"/>
      <c r="BS41" s="499"/>
      <c r="BT41" s="499"/>
      <c r="BU41" s="499"/>
      <c r="BV41" s="499"/>
      <c r="BW41" s="500"/>
      <c r="BX41" s="496" t="s">
        <v>201</v>
      </c>
      <c r="BY41" s="497"/>
      <c r="BZ41" s="497"/>
      <c r="CA41" s="497"/>
      <c r="CB41" s="497"/>
      <c r="CC41" s="497"/>
      <c r="CD41" s="497"/>
      <c r="CE41" s="497"/>
      <c r="CF41" s="497"/>
      <c r="CG41" s="498"/>
      <c r="CH41" s="507"/>
      <c r="CI41" s="508"/>
      <c r="CJ41" s="508"/>
      <c r="CK41" s="508"/>
      <c r="CL41" s="508"/>
      <c r="CM41" s="508"/>
      <c r="CN41" s="508"/>
      <c r="CO41" s="508"/>
      <c r="CP41" s="508"/>
      <c r="CQ41" s="508"/>
      <c r="CR41" s="508"/>
      <c r="CS41" s="508"/>
      <c r="CT41" s="508"/>
      <c r="CU41" s="508"/>
      <c r="CV41" s="508"/>
      <c r="CW41" s="508"/>
      <c r="CX41" s="508"/>
    </row>
    <row r="42" spans="1:102" s="42" customFormat="1" ht="22.5" customHeight="1" x14ac:dyDescent="0.2">
      <c r="A42" s="496" t="s">
        <v>260</v>
      </c>
      <c r="B42" s="497"/>
      <c r="C42" s="497"/>
      <c r="D42" s="497"/>
      <c r="E42" s="497"/>
      <c r="F42" s="497"/>
      <c r="G42" s="497"/>
      <c r="H42" s="498"/>
      <c r="I42" s="99"/>
      <c r="J42" s="499" t="s">
        <v>261</v>
      </c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  <c r="AP42" s="499"/>
      <c r="AQ42" s="499"/>
      <c r="AR42" s="499"/>
      <c r="AS42" s="499"/>
      <c r="AT42" s="499"/>
      <c r="AU42" s="499"/>
      <c r="AV42" s="499"/>
      <c r="AW42" s="499"/>
      <c r="AX42" s="499"/>
      <c r="AY42" s="499"/>
      <c r="AZ42" s="499"/>
      <c r="BA42" s="499"/>
      <c r="BB42" s="499"/>
      <c r="BC42" s="499"/>
      <c r="BD42" s="499"/>
      <c r="BE42" s="499"/>
      <c r="BF42" s="499"/>
      <c r="BG42" s="499"/>
      <c r="BH42" s="499"/>
      <c r="BI42" s="499"/>
      <c r="BJ42" s="499"/>
      <c r="BK42" s="499"/>
      <c r="BL42" s="499"/>
      <c r="BM42" s="499"/>
      <c r="BN42" s="499"/>
      <c r="BO42" s="499"/>
      <c r="BP42" s="499"/>
      <c r="BQ42" s="499"/>
      <c r="BR42" s="499"/>
      <c r="BS42" s="499"/>
      <c r="BT42" s="499"/>
      <c r="BU42" s="499"/>
      <c r="BV42" s="499"/>
      <c r="BW42" s="500"/>
      <c r="BX42" s="496" t="s">
        <v>201</v>
      </c>
      <c r="BY42" s="497"/>
      <c r="BZ42" s="497"/>
      <c r="CA42" s="497"/>
      <c r="CB42" s="497"/>
      <c r="CC42" s="497"/>
      <c r="CD42" s="497"/>
      <c r="CE42" s="497"/>
      <c r="CF42" s="497"/>
      <c r="CG42" s="498"/>
      <c r="CH42" s="507"/>
      <c r="CI42" s="508"/>
      <c r="CJ42" s="508"/>
      <c r="CK42" s="508"/>
      <c r="CL42" s="508"/>
      <c r="CM42" s="508"/>
      <c r="CN42" s="508"/>
      <c r="CO42" s="508"/>
      <c r="CP42" s="508"/>
      <c r="CQ42" s="508"/>
      <c r="CR42" s="508"/>
      <c r="CS42" s="508"/>
      <c r="CT42" s="508"/>
      <c r="CU42" s="508"/>
      <c r="CV42" s="508"/>
      <c r="CW42" s="508"/>
      <c r="CX42" s="508"/>
    </row>
    <row r="43" spans="1:102" s="42" customFormat="1" ht="11.25" customHeight="1" x14ac:dyDescent="0.2">
      <c r="A43" s="496" t="s">
        <v>262</v>
      </c>
      <c r="B43" s="497"/>
      <c r="C43" s="497"/>
      <c r="D43" s="497"/>
      <c r="E43" s="497"/>
      <c r="F43" s="497"/>
      <c r="G43" s="497"/>
      <c r="H43" s="498"/>
      <c r="I43" s="99"/>
      <c r="J43" s="499" t="s">
        <v>263</v>
      </c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499"/>
      <c r="AL43" s="499"/>
      <c r="AM43" s="499"/>
      <c r="AN43" s="499"/>
      <c r="AO43" s="499"/>
      <c r="AP43" s="499"/>
      <c r="AQ43" s="499"/>
      <c r="AR43" s="499"/>
      <c r="AS43" s="499"/>
      <c r="AT43" s="499"/>
      <c r="AU43" s="499"/>
      <c r="AV43" s="499"/>
      <c r="AW43" s="499"/>
      <c r="AX43" s="499"/>
      <c r="AY43" s="499"/>
      <c r="AZ43" s="499"/>
      <c r="BA43" s="499"/>
      <c r="BB43" s="499"/>
      <c r="BC43" s="499"/>
      <c r="BD43" s="499"/>
      <c r="BE43" s="499"/>
      <c r="BF43" s="499"/>
      <c r="BG43" s="499"/>
      <c r="BH43" s="499"/>
      <c r="BI43" s="499"/>
      <c r="BJ43" s="499"/>
      <c r="BK43" s="499"/>
      <c r="BL43" s="499"/>
      <c r="BM43" s="499"/>
      <c r="BN43" s="499"/>
      <c r="BO43" s="499"/>
      <c r="BP43" s="499"/>
      <c r="BQ43" s="499"/>
      <c r="BR43" s="499"/>
      <c r="BS43" s="499"/>
      <c r="BT43" s="499"/>
      <c r="BU43" s="499"/>
      <c r="BV43" s="499"/>
      <c r="BW43" s="500"/>
      <c r="BX43" s="496" t="s">
        <v>201</v>
      </c>
      <c r="BY43" s="497"/>
      <c r="BZ43" s="497"/>
      <c r="CA43" s="497"/>
      <c r="CB43" s="497"/>
      <c r="CC43" s="497"/>
      <c r="CD43" s="497"/>
      <c r="CE43" s="497"/>
      <c r="CF43" s="497"/>
      <c r="CG43" s="498"/>
      <c r="CH43" s="507"/>
      <c r="CI43" s="508"/>
      <c r="CJ43" s="508"/>
      <c r="CK43" s="508"/>
      <c r="CL43" s="508"/>
      <c r="CM43" s="508"/>
      <c r="CN43" s="508"/>
      <c r="CO43" s="508"/>
      <c r="CP43" s="508"/>
      <c r="CQ43" s="508"/>
      <c r="CR43" s="508"/>
      <c r="CS43" s="508"/>
      <c r="CT43" s="508"/>
      <c r="CU43" s="508"/>
      <c r="CV43" s="508"/>
      <c r="CW43" s="508"/>
      <c r="CX43" s="508"/>
    </row>
    <row r="44" spans="1:102" s="42" customFormat="1" ht="11.25" customHeight="1" x14ac:dyDescent="0.2">
      <c r="A44" s="496" t="s">
        <v>264</v>
      </c>
      <c r="B44" s="497"/>
      <c r="C44" s="497"/>
      <c r="D44" s="497"/>
      <c r="E44" s="497"/>
      <c r="F44" s="497"/>
      <c r="G44" s="497"/>
      <c r="H44" s="498"/>
      <c r="I44" s="99"/>
      <c r="J44" s="499" t="s">
        <v>215</v>
      </c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499"/>
      <c r="AM44" s="499"/>
      <c r="AN44" s="499"/>
      <c r="AO44" s="499"/>
      <c r="AP44" s="499"/>
      <c r="AQ44" s="499"/>
      <c r="AR44" s="499"/>
      <c r="AS44" s="499"/>
      <c r="AT44" s="499"/>
      <c r="AU44" s="499"/>
      <c r="AV44" s="499"/>
      <c r="AW44" s="499"/>
      <c r="AX44" s="499"/>
      <c r="AY44" s="499"/>
      <c r="AZ44" s="499"/>
      <c r="BA44" s="499"/>
      <c r="BB44" s="499"/>
      <c r="BC44" s="499"/>
      <c r="BD44" s="499"/>
      <c r="BE44" s="499"/>
      <c r="BF44" s="499"/>
      <c r="BG44" s="499"/>
      <c r="BH44" s="499"/>
      <c r="BI44" s="499"/>
      <c r="BJ44" s="499"/>
      <c r="BK44" s="499"/>
      <c r="BL44" s="499"/>
      <c r="BM44" s="499"/>
      <c r="BN44" s="499"/>
      <c r="BO44" s="499"/>
      <c r="BP44" s="499"/>
      <c r="BQ44" s="499"/>
      <c r="BR44" s="499"/>
      <c r="BS44" s="499"/>
      <c r="BT44" s="499"/>
      <c r="BU44" s="499"/>
      <c r="BV44" s="499"/>
      <c r="BW44" s="500"/>
      <c r="BX44" s="496" t="s">
        <v>201</v>
      </c>
      <c r="BY44" s="497"/>
      <c r="BZ44" s="497"/>
      <c r="CA44" s="497"/>
      <c r="CB44" s="497"/>
      <c r="CC44" s="497"/>
      <c r="CD44" s="497"/>
      <c r="CE44" s="497"/>
      <c r="CF44" s="497"/>
      <c r="CG44" s="498"/>
      <c r="CH44" s="507"/>
      <c r="CI44" s="508"/>
      <c r="CJ44" s="508"/>
      <c r="CK44" s="508"/>
      <c r="CL44" s="508"/>
      <c r="CM44" s="508"/>
      <c r="CN44" s="508"/>
      <c r="CO44" s="508"/>
      <c r="CP44" s="508"/>
      <c r="CQ44" s="508"/>
      <c r="CR44" s="508"/>
      <c r="CS44" s="508"/>
      <c r="CT44" s="508"/>
      <c r="CU44" s="508"/>
      <c r="CV44" s="508"/>
      <c r="CW44" s="508"/>
      <c r="CX44" s="508"/>
    </row>
    <row r="45" spans="1:102" s="42" customFormat="1" ht="11.25" customHeight="1" x14ac:dyDescent="0.2">
      <c r="A45" s="509" t="s">
        <v>265</v>
      </c>
      <c r="B45" s="510"/>
      <c r="C45" s="510"/>
      <c r="D45" s="510"/>
      <c r="E45" s="510"/>
      <c r="F45" s="510"/>
      <c r="G45" s="510"/>
      <c r="H45" s="511"/>
      <c r="I45" s="102"/>
      <c r="J45" s="503" t="s">
        <v>266</v>
      </c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/>
      <c r="AK45" s="503"/>
      <c r="AL45" s="503"/>
      <c r="AM45" s="503"/>
      <c r="AN45" s="503"/>
      <c r="AO45" s="503"/>
      <c r="AP45" s="503"/>
      <c r="AQ45" s="503"/>
      <c r="AR45" s="503"/>
      <c r="AS45" s="503"/>
      <c r="AT45" s="503"/>
      <c r="AU45" s="503"/>
      <c r="AV45" s="503"/>
      <c r="AW45" s="503"/>
      <c r="AX45" s="503"/>
      <c r="AY45" s="503"/>
      <c r="AZ45" s="503"/>
      <c r="BA45" s="503"/>
      <c r="BB45" s="503"/>
      <c r="BC45" s="503"/>
      <c r="BD45" s="503"/>
      <c r="BE45" s="503"/>
      <c r="BF45" s="503"/>
      <c r="BG45" s="503"/>
      <c r="BH45" s="503"/>
      <c r="BI45" s="503"/>
      <c r="BJ45" s="503"/>
      <c r="BK45" s="503"/>
      <c r="BL45" s="503"/>
      <c r="BM45" s="503"/>
      <c r="BN45" s="503"/>
      <c r="BO45" s="503"/>
      <c r="BP45" s="503"/>
      <c r="BQ45" s="503"/>
      <c r="BR45" s="503"/>
      <c r="BS45" s="503"/>
      <c r="BT45" s="503"/>
      <c r="BU45" s="503"/>
      <c r="BV45" s="503"/>
      <c r="BW45" s="504"/>
      <c r="BX45" s="496" t="s">
        <v>201</v>
      </c>
      <c r="BY45" s="497"/>
      <c r="BZ45" s="497"/>
      <c r="CA45" s="497"/>
      <c r="CB45" s="497"/>
      <c r="CC45" s="497"/>
      <c r="CD45" s="497"/>
      <c r="CE45" s="497"/>
      <c r="CF45" s="497"/>
      <c r="CG45" s="498"/>
      <c r="CH45" s="505">
        <v>304.69</v>
      </c>
      <c r="CI45" s="506"/>
      <c r="CJ45" s="506"/>
      <c r="CK45" s="506"/>
      <c r="CL45" s="506"/>
      <c r="CM45" s="506"/>
      <c r="CN45" s="506"/>
      <c r="CO45" s="506"/>
      <c r="CP45" s="506"/>
      <c r="CQ45" s="506"/>
      <c r="CR45" s="506"/>
      <c r="CS45" s="506"/>
      <c r="CT45" s="506"/>
      <c r="CU45" s="506"/>
      <c r="CV45" s="506"/>
      <c r="CW45" s="506"/>
      <c r="CX45" s="506"/>
    </row>
    <row r="46" spans="1:102" s="42" customFormat="1" ht="11.25" customHeight="1" x14ac:dyDescent="0.2">
      <c r="A46" s="509" t="s">
        <v>267</v>
      </c>
      <c r="B46" s="510"/>
      <c r="C46" s="510"/>
      <c r="D46" s="510"/>
      <c r="E46" s="510"/>
      <c r="F46" s="510"/>
      <c r="G46" s="510"/>
      <c r="H46" s="511"/>
      <c r="I46" s="102"/>
      <c r="J46" s="503" t="s">
        <v>268</v>
      </c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03"/>
      <c r="AI46" s="503"/>
      <c r="AJ46" s="503"/>
      <c r="AK46" s="503"/>
      <c r="AL46" s="503"/>
      <c r="AM46" s="503"/>
      <c r="AN46" s="503"/>
      <c r="AO46" s="503"/>
      <c r="AP46" s="503"/>
      <c r="AQ46" s="503"/>
      <c r="AR46" s="503"/>
      <c r="AS46" s="503"/>
      <c r="AT46" s="503"/>
      <c r="AU46" s="503"/>
      <c r="AV46" s="503"/>
      <c r="AW46" s="503"/>
      <c r="AX46" s="503"/>
      <c r="AY46" s="503"/>
      <c r="AZ46" s="503"/>
      <c r="BA46" s="503"/>
      <c r="BB46" s="503"/>
      <c r="BC46" s="503"/>
      <c r="BD46" s="503"/>
      <c r="BE46" s="503"/>
      <c r="BF46" s="503"/>
      <c r="BG46" s="503"/>
      <c r="BH46" s="503"/>
      <c r="BI46" s="503"/>
      <c r="BJ46" s="503"/>
      <c r="BK46" s="503"/>
      <c r="BL46" s="503"/>
      <c r="BM46" s="503"/>
      <c r="BN46" s="503"/>
      <c r="BO46" s="503"/>
      <c r="BP46" s="503"/>
      <c r="BQ46" s="503"/>
      <c r="BR46" s="503"/>
      <c r="BS46" s="503"/>
      <c r="BT46" s="503"/>
      <c r="BU46" s="503"/>
      <c r="BV46" s="503"/>
      <c r="BW46" s="504"/>
      <c r="BX46" s="496" t="s">
        <v>201</v>
      </c>
      <c r="BY46" s="497"/>
      <c r="BZ46" s="497"/>
      <c r="CA46" s="497"/>
      <c r="CB46" s="497"/>
      <c r="CC46" s="497"/>
      <c r="CD46" s="497"/>
      <c r="CE46" s="497"/>
      <c r="CF46" s="497"/>
      <c r="CG46" s="498"/>
      <c r="CH46" s="505">
        <f>SUM(CH47:CX52)</f>
        <v>10.4</v>
      </c>
      <c r="CI46" s="506"/>
      <c r="CJ46" s="506"/>
      <c r="CK46" s="506"/>
      <c r="CL46" s="506"/>
      <c r="CM46" s="506"/>
      <c r="CN46" s="506"/>
      <c r="CO46" s="506"/>
      <c r="CP46" s="506"/>
      <c r="CQ46" s="506"/>
      <c r="CR46" s="506"/>
      <c r="CS46" s="506"/>
      <c r="CT46" s="506"/>
      <c r="CU46" s="506"/>
      <c r="CV46" s="506"/>
      <c r="CW46" s="506"/>
      <c r="CX46" s="506"/>
    </row>
    <row r="47" spans="1:102" s="42" customFormat="1" ht="11.25" customHeight="1" x14ac:dyDescent="0.2">
      <c r="A47" s="496" t="s">
        <v>269</v>
      </c>
      <c r="B47" s="497"/>
      <c r="C47" s="497"/>
      <c r="D47" s="497"/>
      <c r="E47" s="497"/>
      <c r="F47" s="497"/>
      <c r="G47" s="497"/>
      <c r="H47" s="498"/>
      <c r="I47" s="99"/>
      <c r="J47" s="499" t="s">
        <v>270</v>
      </c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499"/>
      <c r="AL47" s="499"/>
      <c r="AM47" s="499"/>
      <c r="AN47" s="499"/>
      <c r="AO47" s="499"/>
      <c r="AP47" s="499"/>
      <c r="AQ47" s="499"/>
      <c r="AR47" s="499"/>
      <c r="AS47" s="499"/>
      <c r="AT47" s="499"/>
      <c r="AU47" s="499"/>
      <c r="AV47" s="499"/>
      <c r="AW47" s="499"/>
      <c r="AX47" s="499"/>
      <c r="AY47" s="499"/>
      <c r="AZ47" s="499"/>
      <c r="BA47" s="499"/>
      <c r="BB47" s="499"/>
      <c r="BC47" s="499"/>
      <c r="BD47" s="499"/>
      <c r="BE47" s="499"/>
      <c r="BF47" s="499"/>
      <c r="BG47" s="499"/>
      <c r="BH47" s="499"/>
      <c r="BI47" s="499"/>
      <c r="BJ47" s="499"/>
      <c r="BK47" s="499"/>
      <c r="BL47" s="499"/>
      <c r="BM47" s="499"/>
      <c r="BN47" s="499"/>
      <c r="BO47" s="499"/>
      <c r="BP47" s="499"/>
      <c r="BQ47" s="499"/>
      <c r="BR47" s="499"/>
      <c r="BS47" s="499"/>
      <c r="BT47" s="499"/>
      <c r="BU47" s="499"/>
      <c r="BV47" s="499"/>
      <c r="BW47" s="500"/>
      <c r="BX47" s="496" t="s">
        <v>201</v>
      </c>
      <c r="BY47" s="497"/>
      <c r="BZ47" s="497"/>
      <c r="CA47" s="497"/>
      <c r="CB47" s="497"/>
      <c r="CC47" s="497"/>
      <c r="CD47" s="497"/>
      <c r="CE47" s="497"/>
      <c r="CF47" s="497"/>
      <c r="CG47" s="498"/>
      <c r="CH47" s="507"/>
      <c r="CI47" s="508"/>
      <c r="CJ47" s="508"/>
      <c r="CK47" s="508"/>
      <c r="CL47" s="508"/>
      <c r="CM47" s="508"/>
      <c r="CN47" s="508"/>
      <c r="CO47" s="508"/>
      <c r="CP47" s="508"/>
      <c r="CQ47" s="508"/>
      <c r="CR47" s="508"/>
      <c r="CS47" s="508"/>
      <c r="CT47" s="508"/>
      <c r="CU47" s="508"/>
      <c r="CV47" s="508"/>
      <c r="CW47" s="508"/>
      <c r="CX47" s="508"/>
    </row>
    <row r="48" spans="1:102" s="42" customFormat="1" ht="11.25" customHeight="1" x14ac:dyDescent="0.2">
      <c r="A48" s="496" t="s">
        <v>271</v>
      </c>
      <c r="B48" s="497"/>
      <c r="C48" s="497"/>
      <c r="D48" s="497"/>
      <c r="E48" s="497"/>
      <c r="F48" s="497"/>
      <c r="G48" s="497"/>
      <c r="H48" s="498"/>
      <c r="I48" s="99"/>
      <c r="J48" s="499" t="s">
        <v>272</v>
      </c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  <c r="AL48" s="499"/>
      <c r="AM48" s="499"/>
      <c r="AN48" s="499"/>
      <c r="AO48" s="499"/>
      <c r="AP48" s="499"/>
      <c r="AQ48" s="499"/>
      <c r="AR48" s="499"/>
      <c r="AS48" s="499"/>
      <c r="AT48" s="499"/>
      <c r="AU48" s="499"/>
      <c r="AV48" s="499"/>
      <c r="AW48" s="499"/>
      <c r="AX48" s="499"/>
      <c r="AY48" s="499"/>
      <c r="AZ48" s="499"/>
      <c r="BA48" s="499"/>
      <c r="BB48" s="499"/>
      <c r="BC48" s="499"/>
      <c r="BD48" s="499"/>
      <c r="BE48" s="499"/>
      <c r="BF48" s="499"/>
      <c r="BG48" s="499"/>
      <c r="BH48" s="499"/>
      <c r="BI48" s="499"/>
      <c r="BJ48" s="499"/>
      <c r="BK48" s="499"/>
      <c r="BL48" s="499"/>
      <c r="BM48" s="499"/>
      <c r="BN48" s="499"/>
      <c r="BO48" s="499"/>
      <c r="BP48" s="499"/>
      <c r="BQ48" s="499"/>
      <c r="BR48" s="499"/>
      <c r="BS48" s="499"/>
      <c r="BT48" s="499"/>
      <c r="BU48" s="499"/>
      <c r="BV48" s="499"/>
      <c r="BW48" s="500"/>
      <c r="BX48" s="496" t="s">
        <v>201</v>
      </c>
      <c r="BY48" s="497"/>
      <c r="BZ48" s="497"/>
      <c r="CA48" s="497"/>
      <c r="CB48" s="497"/>
      <c r="CC48" s="497"/>
      <c r="CD48" s="497"/>
      <c r="CE48" s="497"/>
      <c r="CF48" s="497"/>
      <c r="CG48" s="498"/>
      <c r="CH48" s="507">
        <v>10.4</v>
      </c>
      <c r="CI48" s="508"/>
      <c r="CJ48" s="508"/>
      <c r="CK48" s="508"/>
      <c r="CL48" s="508"/>
      <c r="CM48" s="508"/>
      <c r="CN48" s="508"/>
      <c r="CO48" s="508"/>
      <c r="CP48" s="508"/>
      <c r="CQ48" s="508"/>
      <c r="CR48" s="508"/>
      <c r="CS48" s="508"/>
      <c r="CT48" s="508"/>
      <c r="CU48" s="508"/>
      <c r="CV48" s="508"/>
      <c r="CW48" s="508"/>
      <c r="CX48" s="508"/>
    </row>
    <row r="49" spans="1:102" s="42" customFormat="1" ht="11.25" customHeight="1" x14ac:dyDescent="0.2">
      <c r="A49" s="496" t="s">
        <v>273</v>
      </c>
      <c r="B49" s="497"/>
      <c r="C49" s="497"/>
      <c r="D49" s="497"/>
      <c r="E49" s="497"/>
      <c r="F49" s="497"/>
      <c r="G49" s="497"/>
      <c r="H49" s="498"/>
      <c r="I49" s="99"/>
      <c r="J49" s="499" t="s">
        <v>274</v>
      </c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499"/>
      <c r="AH49" s="499"/>
      <c r="AI49" s="499"/>
      <c r="AJ49" s="499"/>
      <c r="AK49" s="499"/>
      <c r="AL49" s="499"/>
      <c r="AM49" s="499"/>
      <c r="AN49" s="499"/>
      <c r="AO49" s="499"/>
      <c r="AP49" s="499"/>
      <c r="AQ49" s="499"/>
      <c r="AR49" s="499"/>
      <c r="AS49" s="499"/>
      <c r="AT49" s="499"/>
      <c r="AU49" s="499"/>
      <c r="AV49" s="499"/>
      <c r="AW49" s="499"/>
      <c r="AX49" s="499"/>
      <c r="AY49" s="499"/>
      <c r="AZ49" s="499"/>
      <c r="BA49" s="499"/>
      <c r="BB49" s="499"/>
      <c r="BC49" s="499"/>
      <c r="BD49" s="499"/>
      <c r="BE49" s="499"/>
      <c r="BF49" s="499"/>
      <c r="BG49" s="499"/>
      <c r="BH49" s="499"/>
      <c r="BI49" s="499"/>
      <c r="BJ49" s="499"/>
      <c r="BK49" s="499"/>
      <c r="BL49" s="499"/>
      <c r="BM49" s="499"/>
      <c r="BN49" s="499"/>
      <c r="BO49" s="499"/>
      <c r="BP49" s="499"/>
      <c r="BQ49" s="499"/>
      <c r="BR49" s="499"/>
      <c r="BS49" s="499"/>
      <c r="BT49" s="499"/>
      <c r="BU49" s="499"/>
      <c r="BV49" s="499"/>
      <c r="BW49" s="500"/>
      <c r="BX49" s="496" t="s">
        <v>201</v>
      </c>
      <c r="BY49" s="497"/>
      <c r="BZ49" s="497"/>
      <c r="CA49" s="497"/>
      <c r="CB49" s="497"/>
      <c r="CC49" s="497"/>
      <c r="CD49" s="497"/>
      <c r="CE49" s="497"/>
      <c r="CF49" s="497"/>
      <c r="CG49" s="498"/>
      <c r="CH49" s="507"/>
      <c r="CI49" s="508"/>
      <c r="CJ49" s="508"/>
      <c r="CK49" s="508"/>
      <c r="CL49" s="508"/>
      <c r="CM49" s="508"/>
      <c r="CN49" s="508"/>
      <c r="CO49" s="508"/>
      <c r="CP49" s="508"/>
      <c r="CQ49" s="508"/>
      <c r="CR49" s="508"/>
      <c r="CS49" s="508"/>
      <c r="CT49" s="508"/>
      <c r="CU49" s="508"/>
      <c r="CV49" s="508"/>
      <c r="CW49" s="508"/>
      <c r="CX49" s="508"/>
    </row>
    <row r="50" spans="1:102" s="42" customFormat="1" ht="11.25" customHeight="1" x14ac:dyDescent="0.2">
      <c r="A50" s="496" t="s">
        <v>275</v>
      </c>
      <c r="B50" s="497"/>
      <c r="C50" s="497"/>
      <c r="D50" s="497"/>
      <c r="E50" s="497"/>
      <c r="F50" s="497"/>
      <c r="G50" s="497"/>
      <c r="H50" s="498"/>
      <c r="I50" s="99"/>
      <c r="J50" s="499" t="s">
        <v>276</v>
      </c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9"/>
      <c r="AH50" s="499"/>
      <c r="AI50" s="499"/>
      <c r="AJ50" s="499"/>
      <c r="AK50" s="499"/>
      <c r="AL50" s="499"/>
      <c r="AM50" s="499"/>
      <c r="AN50" s="499"/>
      <c r="AO50" s="499"/>
      <c r="AP50" s="499"/>
      <c r="AQ50" s="499"/>
      <c r="AR50" s="499"/>
      <c r="AS50" s="499"/>
      <c r="AT50" s="499"/>
      <c r="AU50" s="499"/>
      <c r="AV50" s="499"/>
      <c r="AW50" s="499"/>
      <c r="AX50" s="499"/>
      <c r="AY50" s="499"/>
      <c r="AZ50" s="499"/>
      <c r="BA50" s="499"/>
      <c r="BB50" s="499"/>
      <c r="BC50" s="499"/>
      <c r="BD50" s="499"/>
      <c r="BE50" s="499"/>
      <c r="BF50" s="499"/>
      <c r="BG50" s="499"/>
      <c r="BH50" s="499"/>
      <c r="BI50" s="499"/>
      <c r="BJ50" s="499"/>
      <c r="BK50" s="499"/>
      <c r="BL50" s="499"/>
      <c r="BM50" s="499"/>
      <c r="BN50" s="499"/>
      <c r="BO50" s="499"/>
      <c r="BP50" s="499"/>
      <c r="BQ50" s="499"/>
      <c r="BR50" s="499"/>
      <c r="BS50" s="499"/>
      <c r="BT50" s="499"/>
      <c r="BU50" s="499"/>
      <c r="BV50" s="499"/>
      <c r="BW50" s="500"/>
      <c r="BX50" s="496" t="s">
        <v>201</v>
      </c>
      <c r="BY50" s="497"/>
      <c r="BZ50" s="497"/>
      <c r="CA50" s="497"/>
      <c r="CB50" s="497"/>
      <c r="CC50" s="497"/>
      <c r="CD50" s="497"/>
      <c r="CE50" s="497"/>
      <c r="CF50" s="497"/>
      <c r="CG50" s="498"/>
      <c r="CH50" s="507"/>
      <c r="CI50" s="508"/>
      <c r="CJ50" s="508"/>
      <c r="CK50" s="508"/>
      <c r="CL50" s="508"/>
      <c r="CM50" s="508"/>
      <c r="CN50" s="508"/>
      <c r="CO50" s="508"/>
      <c r="CP50" s="508"/>
      <c r="CQ50" s="508"/>
      <c r="CR50" s="508"/>
      <c r="CS50" s="508"/>
      <c r="CT50" s="508"/>
      <c r="CU50" s="508"/>
      <c r="CV50" s="508"/>
      <c r="CW50" s="508"/>
      <c r="CX50" s="508"/>
    </row>
    <row r="51" spans="1:102" s="42" customFormat="1" ht="11.25" customHeight="1" x14ac:dyDescent="0.2">
      <c r="A51" s="496" t="s">
        <v>277</v>
      </c>
      <c r="B51" s="497"/>
      <c r="C51" s="497"/>
      <c r="D51" s="497"/>
      <c r="E51" s="497"/>
      <c r="F51" s="497"/>
      <c r="G51" s="497"/>
      <c r="H51" s="498"/>
      <c r="I51" s="99"/>
      <c r="J51" s="499" t="s">
        <v>278</v>
      </c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499"/>
      <c r="AA51" s="499"/>
      <c r="AB51" s="499"/>
      <c r="AC51" s="499"/>
      <c r="AD51" s="499"/>
      <c r="AE51" s="499"/>
      <c r="AF51" s="499"/>
      <c r="AG51" s="499"/>
      <c r="AH51" s="499"/>
      <c r="AI51" s="499"/>
      <c r="AJ51" s="499"/>
      <c r="AK51" s="499"/>
      <c r="AL51" s="499"/>
      <c r="AM51" s="499"/>
      <c r="AN51" s="499"/>
      <c r="AO51" s="499"/>
      <c r="AP51" s="499"/>
      <c r="AQ51" s="499"/>
      <c r="AR51" s="499"/>
      <c r="AS51" s="499"/>
      <c r="AT51" s="499"/>
      <c r="AU51" s="499"/>
      <c r="AV51" s="499"/>
      <c r="AW51" s="499"/>
      <c r="AX51" s="499"/>
      <c r="AY51" s="499"/>
      <c r="AZ51" s="499"/>
      <c r="BA51" s="499"/>
      <c r="BB51" s="499"/>
      <c r="BC51" s="499"/>
      <c r="BD51" s="499"/>
      <c r="BE51" s="499"/>
      <c r="BF51" s="499"/>
      <c r="BG51" s="499"/>
      <c r="BH51" s="499"/>
      <c r="BI51" s="499"/>
      <c r="BJ51" s="499"/>
      <c r="BK51" s="499"/>
      <c r="BL51" s="499"/>
      <c r="BM51" s="499"/>
      <c r="BN51" s="499"/>
      <c r="BO51" s="499"/>
      <c r="BP51" s="499"/>
      <c r="BQ51" s="499"/>
      <c r="BR51" s="499"/>
      <c r="BS51" s="499"/>
      <c r="BT51" s="499"/>
      <c r="BU51" s="499"/>
      <c r="BV51" s="499"/>
      <c r="BW51" s="500"/>
      <c r="BX51" s="496" t="s">
        <v>201</v>
      </c>
      <c r="BY51" s="497"/>
      <c r="BZ51" s="497"/>
      <c r="CA51" s="497"/>
      <c r="CB51" s="497"/>
      <c r="CC51" s="497"/>
      <c r="CD51" s="497"/>
      <c r="CE51" s="497"/>
      <c r="CF51" s="497"/>
      <c r="CG51" s="498"/>
      <c r="CH51" s="507"/>
      <c r="CI51" s="508"/>
      <c r="CJ51" s="508"/>
      <c r="CK51" s="508"/>
      <c r="CL51" s="508"/>
      <c r="CM51" s="508"/>
      <c r="CN51" s="508"/>
      <c r="CO51" s="508"/>
      <c r="CP51" s="508"/>
      <c r="CQ51" s="508"/>
      <c r="CR51" s="508"/>
      <c r="CS51" s="508"/>
      <c r="CT51" s="508"/>
      <c r="CU51" s="508"/>
      <c r="CV51" s="508"/>
      <c r="CW51" s="508"/>
      <c r="CX51" s="508"/>
    </row>
    <row r="52" spans="1:102" s="42" customFormat="1" ht="11.25" customHeight="1" x14ac:dyDescent="0.2">
      <c r="A52" s="496" t="s">
        <v>279</v>
      </c>
      <c r="B52" s="497"/>
      <c r="C52" s="497"/>
      <c r="D52" s="497"/>
      <c r="E52" s="497"/>
      <c r="F52" s="497"/>
      <c r="G52" s="497"/>
      <c r="H52" s="498"/>
      <c r="I52" s="99"/>
      <c r="J52" s="499" t="s">
        <v>215</v>
      </c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499"/>
      <c r="AC52" s="499"/>
      <c r="AD52" s="499"/>
      <c r="AE52" s="499"/>
      <c r="AF52" s="499"/>
      <c r="AG52" s="499"/>
      <c r="AH52" s="499"/>
      <c r="AI52" s="499"/>
      <c r="AJ52" s="499"/>
      <c r="AK52" s="499"/>
      <c r="AL52" s="499"/>
      <c r="AM52" s="499"/>
      <c r="AN52" s="499"/>
      <c r="AO52" s="499"/>
      <c r="AP52" s="499"/>
      <c r="AQ52" s="499"/>
      <c r="AR52" s="499"/>
      <c r="AS52" s="499"/>
      <c r="AT52" s="499"/>
      <c r="AU52" s="499"/>
      <c r="AV52" s="499"/>
      <c r="AW52" s="499"/>
      <c r="AX52" s="499"/>
      <c r="AY52" s="499"/>
      <c r="AZ52" s="499"/>
      <c r="BA52" s="499"/>
      <c r="BB52" s="499"/>
      <c r="BC52" s="499"/>
      <c r="BD52" s="499"/>
      <c r="BE52" s="499"/>
      <c r="BF52" s="499"/>
      <c r="BG52" s="499"/>
      <c r="BH52" s="499"/>
      <c r="BI52" s="499"/>
      <c r="BJ52" s="499"/>
      <c r="BK52" s="499"/>
      <c r="BL52" s="499"/>
      <c r="BM52" s="499"/>
      <c r="BN52" s="499"/>
      <c r="BO52" s="499"/>
      <c r="BP52" s="499"/>
      <c r="BQ52" s="499"/>
      <c r="BR52" s="499"/>
      <c r="BS52" s="499"/>
      <c r="BT52" s="499"/>
      <c r="BU52" s="499"/>
      <c r="BV52" s="499"/>
      <c r="BW52" s="500"/>
      <c r="BX52" s="496" t="s">
        <v>201</v>
      </c>
      <c r="BY52" s="497"/>
      <c r="BZ52" s="497"/>
      <c r="CA52" s="497"/>
      <c r="CB52" s="497"/>
      <c r="CC52" s="497"/>
      <c r="CD52" s="497"/>
      <c r="CE52" s="497"/>
      <c r="CF52" s="497"/>
      <c r="CG52" s="498"/>
      <c r="CH52" s="507"/>
      <c r="CI52" s="508"/>
      <c r="CJ52" s="508"/>
      <c r="CK52" s="508"/>
      <c r="CL52" s="508"/>
      <c r="CM52" s="508"/>
      <c r="CN52" s="508"/>
      <c r="CO52" s="508"/>
      <c r="CP52" s="508"/>
      <c r="CQ52" s="508"/>
      <c r="CR52" s="508"/>
      <c r="CS52" s="508"/>
      <c r="CT52" s="508"/>
      <c r="CU52" s="508"/>
      <c r="CV52" s="508"/>
      <c r="CW52" s="508"/>
      <c r="CX52" s="508"/>
    </row>
    <row r="53" spans="1:102" s="42" customFormat="1" ht="11.25" customHeight="1" x14ac:dyDescent="0.2">
      <c r="A53" s="509">
        <v>2</v>
      </c>
      <c r="B53" s="510"/>
      <c r="C53" s="510"/>
      <c r="D53" s="510"/>
      <c r="E53" s="510"/>
      <c r="F53" s="510"/>
      <c r="G53" s="510"/>
      <c r="H53" s="511"/>
      <c r="I53" s="102"/>
      <c r="J53" s="503" t="s">
        <v>280</v>
      </c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503"/>
      <c r="AL53" s="503"/>
      <c r="AM53" s="503"/>
      <c r="AN53" s="503"/>
      <c r="AO53" s="503"/>
      <c r="AP53" s="503"/>
      <c r="AQ53" s="503"/>
      <c r="AR53" s="503"/>
      <c r="AS53" s="503"/>
      <c r="AT53" s="503"/>
      <c r="AU53" s="503"/>
      <c r="AV53" s="503"/>
      <c r="AW53" s="503"/>
      <c r="AX53" s="503"/>
      <c r="AY53" s="503"/>
      <c r="AZ53" s="503"/>
      <c r="BA53" s="503"/>
      <c r="BB53" s="503"/>
      <c r="BC53" s="503"/>
      <c r="BD53" s="503"/>
      <c r="BE53" s="503"/>
      <c r="BF53" s="503"/>
      <c r="BG53" s="503"/>
      <c r="BH53" s="503"/>
      <c r="BI53" s="503"/>
      <c r="BJ53" s="503"/>
      <c r="BK53" s="503"/>
      <c r="BL53" s="503"/>
      <c r="BM53" s="503"/>
      <c r="BN53" s="503"/>
      <c r="BO53" s="503"/>
      <c r="BP53" s="503"/>
      <c r="BQ53" s="503"/>
      <c r="BR53" s="503"/>
      <c r="BS53" s="503"/>
      <c r="BT53" s="503"/>
      <c r="BU53" s="503"/>
      <c r="BV53" s="503"/>
      <c r="BW53" s="504"/>
      <c r="BX53" s="496" t="s">
        <v>201</v>
      </c>
      <c r="BY53" s="497"/>
      <c r="BZ53" s="497"/>
      <c r="CA53" s="497"/>
      <c r="CB53" s="497"/>
      <c r="CC53" s="497"/>
      <c r="CD53" s="497"/>
      <c r="CE53" s="497"/>
      <c r="CF53" s="497"/>
      <c r="CG53" s="498"/>
      <c r="CH53" s="505">
        <v>0</v>
      </c>
      <c r="CI53" s="506"/>
      <c r="CJ53" s="506"/>
      <c r="CK53" s="506"/>
      <c r="CL53" s="506"/>
      <c r="CM53" s="506"/>
      <c r="CN53" s="506"/>
      <c r="CO53" s="506"/>
      <c r="CP53" s="506"/>
      <c r="CQ53" s="506"/>
      <c r="CR53" s="506"/>
      <c r="CS53" s="506"/>
      <c r="CT53" s="506"/>
      <c r="CU53" s="506"/>
      <c r="CV53" s="506"/>
      <c r="CW53" s="506"/>
      <c r="CX53" s="506"/>
    </row>
    <row r="54" spans="1:102" s="42" customFormat="1" ht="11.25" customHeight="1" x14ac:dyDescent="0.2">
      <c r="A54" s="509">
        <v>3</v>
      </c>
      <c r="B54" s="510"/>
      <c r="C54" s="510"/>
      <c r="D54" s="510"/>
      <c r="E54" s="510"/>
      <c r="F54" s="510"/>
      <c r="G54" s="510"/>
      <c r="H54" s="511"/>
      <c r="I54" s="102"/>
      <c r="J54" s="503" t="s">
        <v>281</v>
      </c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503"/>
      <c r="AB54" s="503"/>
      <c r="AC54" s="503"/>
      <c r="AD54" s="503"/>
      <c r="AE54" s="503"/>
      <c r="AF54" s="503"/>
      <c r="AG54" s="503"/>
      <c r="AH54" s="503"/>
      <c r="AI54" s="503"/>
      <c r="AJ54" s="503"/>
      <c r="AK54" s="503"/>
      <c r="AL54" s="503"/>
      <c r="AM54" s="503"/>
      <c r="AN54" s="503"/>
      <c r="AO54" s="503"/>
      <c r="AP54" s="503"/>
      <c r="AQ54" s="503"/>
      <c r="AR54" s="503"/>
      <c r="AS54" s="503"/>
      <c r="AT54" s="503"/>
      <c r="AU54" s="503"/>
      <c r="AV54" s="503"/>
      <c r="AW54" s="503"/>
      <c r="AX54" s="503"/>
      <c r="AY54" s="503"/>
      <c r="AZ54" s="503"/>
      <c r="BA54" s="503"/>
      <c r="BB54" s="503"/>
      <c r="BC54" s="503"/>
      <c r="BD54" s="503"/>
      <c r="BE54" s="503"/>
      <c r="BF54" s="503"/>
      <c r="BG54" s="503"/>
      <c r="BH54" s="503"/>
      <c r="BI54" s="503"/>
      <c r="BJ54" s="503"/>
      <c r="BK54" s="503"/>
      <c r="BL54" s="503"/>
      <c r="BM54" s="503"/>
      <c r="BN54" s="503"/>
      <c r="BO54" s="503"/>
      <c r="BP54" s="503"/>
      <c r="BQ54" s="503"/>
      <c r="BR54" s="503"/>
      <c r="BS54" s="503"/>
      <c r="BT54" s="503"/>
      <c r="BU54" s="503"/>
      <c r="BV54" s="503"/>
      <c r="BW54" s="504"/>
      <c r="BX54" s="496" t="s">
        <v>201</v>
      </c>
      <c r="BY54" s="497"/>
      <c r="BZ54" s="497"/>
      <c r="CA54" s="497"/>
      <c r="CB54" s="497"/>
      <c r="CC54" s="497"/>
      <c r="CD54" s="497"/>
      <c r="CE54" s="497"/>
      <c r="CF54" s="497"/>
      <c r="CG54" s="498"/>
      <c r="CH54" s="505">
        <f>SUM(CH55:CX59)</f>
        <v>0</v>
      </c>
      <c r="CI54" s="506"/>
      <c r="CJ54" s="506"/>
      <c r="CK54" s="506"/>
      <c r="CL54" s="506"/>
      <c r="CM54" s="506"/>
      <c r="CN54" s="506"/>
      <c r="CO54" s="506"/>
      <c r="CP54" s="506"/>
      <c r="CQ54" s="506"/>
      <c r="CR54" s="506"/>
      <c r="CS54" s="506"/>
      <c r="CT54" s="506"/>
      <c r="CU54" s="506"/>
      <c r="CV54" s="506"/>
      <c r="CW54" s="506"/>
      <c r="CX54" s="506"/>
    </row>
    <row r="55" spans="1:102" s="42" customFormat="1" ht="11.25" customHeight="1" x14ac:dyDescent="0.2">
      <c r="A55" s="496" t="s">
        <v>282</v>
      </c>
      <c r="B55" s="497"/>
      <c r="C55" s="497"/>
      <c r="D55" s="497"/>
      <c r="E55" s="497"/>
      <c r="F55" s="497"/>
      <c r="G55" s="497"/>
      <c r="H55" s="498"/>
      <c r="I55" s="99"/>
      <c r="J55" s="499" t="s">
        <v>283</v>
      </c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  <c r="W55" s="499"/>
      <c r="X55" s="499"/>
      <c r="Y55" s="499"/>
      <c r="Z55" s="499"/>
      <c r="AA55" s="499"/>
      <c r="AB55" s="499"/>
      <c r="AC55" s="499"/>
      <c r="AD55" s="499"/>
      <c r="AE55" s="499"/>
      <c r="AF55" s="499"/>
      <c r="AG55" s="499"/>
      <c r="AH55" s="499"/>
      <c r="AI55" s="499"/>
      <c r="AJ55" s="499"/>
      <c r="AK55" s="499"/>
      <c r="AL55" s="499"/>
      <c r="AM55" s="499"/>
      <c r="AN55" s="499"/>
      <c r="AO55" s="499"/>
      <c r="AP55" s="499"/>
      <c r="AQ55" s="499"/>
      <c r="AR55" s="499"/>
      <c r="AS55" s="499"/>
      <c r="AT55" s="499"/>
      <c r="AU55" s="499"/>
      <c r="AV55" s="499"/>
      <c r="AW55" s="499"/>
      <c r="AX55" s="499"/>
      <c r="AY55" s="499"/>
      <c r="AZ55" s="499"/>
      <c r="BA55" s="499"/>
      <c r="BB55" s="499"/>
      <c r="BC55" s="499"/>
      <c r="BD55" s="499"/>
      <c r="BE55" s="499"/>
      <c r="BF55" s="499"/>
      <c r="BG55" s="499"/>
      <c r="BH55" s="499"/>
      <c r="BI55" s="499"/>
      <c r="BJ55" s="499"/>
      <c r="BK55" s="499"/>
      <c r="BL55" s="499"/>
      <c r="BM55" s="499"/>
      <c r="BN55" s="499"/>
      <c r="BO55" s="499"/>
      <c r="BP55" s="499"/>
      <c r="BQ55" s="499"/>
      <c r="BR55" s="499"/>
      <c r="BS55" s="499"/>
      <c r="BT55" s="499"/>
      <c r="BU55" s="499"/>
      <c r="BV55" s="499"/>
      <c r="BW55" s="500"/>
      <c r="BX55" s="496" t="s">
        <v>201</v>
      </c>
      <c r="BY55" s="497"/>
      <c r="BZ55" s="497"/>
      <c r="CA55" s="497"/>
      <c r="CB55" s="497"/>
      <c r="CC55" s="497"/>
      <c r="CD55" s="497"/>
      <c r="CE55" s="497"/>
      <c r="CF55" s="497"/>
      <c r="CG55" s="498"/>
      <c r="CH55" s="507"/>
      <c r="CI55" s="508"/>
      <c r="CJ55" s="508"/>
      <c r="CK55" s="508"/>
      <c r="CL55" s="508"/>
      <c r="CM55" s="508"/>
      <c r="CN55" s="508"/>
      <c r="CO55" s="508"/>
      <c r="CP55" s="508"/>
      <c r="CQ55" s="508"/>
      <c r="CR55" s="508"/>
      <c r="CS55" s="508"/>
      <c r="CT55" s="508"/>
      <c r="CU55" s="508"/>
      <c r="CV55" s="508"/>
      <c r="CW55" s="508"/>
      <c r="CX55" s="508"/>
    </row>
    <row r="56" spans="1:102" s="42" customFormat="1" ht="11.25" customHeight="1" x14ac:dyDescent="0.2">
      <c r="A56" s="496" t="s">
        <v>284</v>
      </c>
      <c r="B56" s="497"/>
      <c r="C56" s="497"/>
      <c r="D56" s="497"/>
      <c r="E56" s="497"/>
      <c r="F56" s="497"/>
      <c r="G56" s="497"/>
      <c r="H56" s="498"/>
      <c r="I56" s="99"/>
      <c r="J56" s="499" t="s">
        <v>285</v>
      </c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  <c r="AM56" s="499"/>
      <c r="AN56" s="499"/>
      <c r="AO56" s="499"/>
      <c r="AP56" s="499"/>
      <c r="AQ56" s="499"/>
      <c r="AR56" s="499"/>
      <c r="AS56" s="499"/>
      <c r="AT56" s="499"/>
      <c r="AU56" s="499"/>
      <c r="AV56" s="499"/>
      <c r="AW56" s="499"/>
      <c r="AX56" s="499"/>
      <c r="AY56" s="499"/>
      <c r="AZ56" s="499"/>
      <c r="BA56" s="499"/>
      <c r="BB56" s="499"/>
      <c r="BC56" s="499"/>
      <c r="BD56" s="499"/>
      <c r="BE56" s="499"/>
      <c r="BF56" s="499"/>
      <c r="BG56" s="499"/>
      <c r="BH56" s="499"/>
      <c r="BI56" s="499"/>
      <c r="BJ56" s="499"/>
      <c r="BK56" s="499"/>
      <c r="BL56" s="499"/>
      <c r="BM56" s="499"/>
      <c r="BN56" s="499"/>
      <c r="BO56" s="499"/>
      <c r="BP56" s="499"/>
      <c r="BQ56" s="499"/>
      <c r="BR56" s="499"/>
      <c r="BS56" s="499"/>
      <c r="BT56" s="499"/>
      <c r="BU56" s="499"/>
      <c r="BV56" s="499"/>
      <c r="BW56" s="500"/>
      <c r="BX56" s="496" t="s">
        <v>201</v>
      </c>
      <c r="BY56" s="497"/>
      <c r="BZ56" s="497"/>
      <c r="CA56" s="497"/>
      <c r="CB56" s="497"/>
      <c r="CC56" s="497"/>
      <c r="CD56" s="497"/>
      <c r="CE56" s="497"/>
      <c r="CF56" s="497"/>
      <c r="CG56" s="498"/>
      <c r="CH56" s="507"/>
      <c r="CI56" s="508"/>
      <c r="CJ56" s="508"/>
      <c r="CK56" s="508"/>
      <c r="CL56" s="508"/>
      <c r="CM56" s="508"/>
      <c r="CN56" s="508"/>
      <c r="CO56" s="508"/>
      <c r="CP56" s="508"/>
      <c r="CQ56" s="508"/>
      <c r="CR56" s="508"/>
      <c r="CS56" s="508"/>
      <c r="CT56" s="508"/>
      <c r="CU56" s="508"/>
      <c r="CV56" s="508"/>
      <c r="CW56" s="508"/>
      <c r="CX56" s="508"/>
    </row>
    <row r="57" spans="1:102" s="42" customFormat="1" ht="11.25" x14ac:dyDescent="0.2">
      <c r="A57" s="496" t="s">
        <v>286</v>
      </c>
      <c r="B57" s="497"/>
      <c r="C57" s="497"/>
      <c r="D57" s="497"/>
      <c r="E57" s="497"/>
      <c r="F57" s="497"/>
      <c r="G57" s="497"/>
      <c r="H57" s="498"/>
      <c r="I57" s="99"/>
      <c r="J57" s="499" t="s">
        <v>287</v>
      </c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499"/>
      <c r="AB57" s="499"/>
      <c r="AC57" s="499"/>
      <c r="AD57" s="499"/>
      <c r="AE57" s="499"/>
      <c r="AF57" s="499"/>
      <c r="AG57" s="499"/>
      <c r="AH57" s="499"/>
      <c r="AI57" s="499"/>
      <c r="AJ57" s="499"/>
      <c r="AK57" s="499"/>
      <c r="AL57" s="499"/>
      <c r="AM57" s="499"/>
      <c r="AN57" s="499"/>
      <c r="AO57" s="499"/>
      <c r="AP57" s="499"/>
      <c r="AQ57" s="499"/>
      <c r="AR57" s="499"/>
      <c r="AS57" s="499"/>
      <c r="AT57" s="499"/>
      <c r="AU57" s="499"/>
      <c r="AV57" s="499"/>
      <c r="AW57" s="499"/>
      <c r="AX57" s="499"/>
      <c r="AY57" s="499"/>
      <c r="AZ57" s="499"/>
      <c r="BA57" s="499"/>
      <c r="BB57" s="499"/>
      <c r="BC57" s="499"/>
      <c r="BD57" s="499"/>
      <c r="BE57" s="499"/>
      <c r="BF57" s="499"/>
      <c r="BG57" s="499"/>
      <c r="BH57" s="499"/>
      <c r="BI57" s="499"/>
      <c r="BJ57" s="499"/>
      <c r="BK57" s="499"/>
      <c r="BL57" s="499"/>
      <c r="BM57" s="499"/>
      <c r="BN57" s="499"/>
      <c r="BO57" s="499"/>
      <c r="BP57" s="499"/>
      <c r="BQ57" s="499"/>
      <c r="BR57" s="499"/>
      <c r="BS57" s="499"/>
      <c r="BT57" s="499"/>
      <c r="BU57" s="499"/>
      <c r="BV57" s="499"/>
      <c r="BW57" s="500"/>
      <c r="BX57" s="496" t="s">
        <v>201</v>
      </c>
      <c r="BY57" s="497"/>
      <c r="BZ57" s="497"/>
      <c r="CA57" s="497"/>
      <c r="CB57" s="497"/>
      <c r="CC57" s="497"/>
      <c r="CD57" s="497"/>
      <c r="CE57" s="497"/>
      <c r="CF57" s="497"/>
      <c r="CG57" s="498"/>
      <c r="CH57" s="507"/>
      <c r="CI57" s="508"/>
      <c r="CJ57" s="508"/>
      <c r="CK57" s="508"/>
      <c r="CL57" s="508"/>
      <c r="CM57" s="508"/>
      <c r="CN57" s="508"/>
      <c r="CO57" s="508"/>
      <c r="CP57" s="508"/>
      <c r="CQ57" s="508"/>
      <c r="CR57" s="508"/>
      <c r="CS57" s="508"/>
      <c r="CT57" s="508"/>
      <c r="CU57" s="508"/>
      <c r="CV57" s="508"/>
      <c r="CW57" s="508"/>
      <c r="CX57" s="508"/>
    </row>
    <row r="58" spans="1:102" s="42" customFormat="1" ht="11.25" x14ac:dyDescent="0.2">
      <c r="A58" s="496" t="s">
        <v>288</v>
      </c>
      <c r="B58" s="497"/>
      <c r="C58" s="497"/>
      <c r="D58" s="497"/>
      <c r="E58" s="497"/>
      <c r="F58" s="497"/>
      <c r="G58" s="497"/>
      <c r="H58" s="498"/>
      <c r="I58" s="99"/>
      <c r="J58" s="499" t="s">
        <v>289</v>
      </c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  <c r="AK58" s="499"/>
      <c r="AL58" s="499"/>
      <c r="AM58" s="499"/>
      <c r="AN58" s="499"/>
      <c r="AO58" s="499"/>
      <c r="AP58" s="499"/>
      <c r="AQ58" s="499"/>
      <c r="AR58" s="499"/>
      <c r="AS58" s="499"/>
      <c r="AT58" s="499"/>
      <c r="AU58" s="499"/>
      <c r="AV58" s="499"/>
      <c r="AW58" s="499"/>
      <c r="AX58" s="499"/>
      <c r="AY58" s="499"/>
      <c r="AZ58" s="499"/>
      <c r="BA58" s="499"/>
      <c r="BB58" s="499"/>
      <c r="BC58" s="499"/>
      <c r="BD58" s="499"/>
      <c r="BE58" s="499"/>
      <c r="BF58" s="499"/>
      <c r="BG58" s="499"/>
      <c r="BH58" s="499"/>
      <c r="BI58" s="499"/>
      <c r="BJ58" s="499"/>
      <c r="BK58" s="499"/>
      <c r="BL58" s="499"/>
      <c r="BM58" s="499"/>
      <c r="BN58" s="499"/>
      <c r="BO58" s="499"/>
      <c r="BP58" s="499"/>
      <c r="BQ58" s="499"/>
      <c r="BR58" s="499"/>
      <c r="BS58" s="499"/>
      <c r="BT58" s="499"/>
      <c r="BU58" s="499"/>
      <c r="BV58" s="499"/>
      <c r="BW58" s="500"/>
      <c r="BX58" s="496" t="s">
        <v>201</v>
      </c>
      <c r="BY58" s="497"/>
      <c r="BZ58" s="497"/>
      <c r="CA58" s="497"/>
      <c r="CB58" s="497"/>
      <c r="CC58" s="497"/>
      <c r="CD58" s="497"/>
      <c r="CE58" s="497"/>
      <c r="CF58" s="497"/>
      <c r="CG58" s="498"/>
      <c r="CH58" s="507"/>
      <c r="CI58" s="508"/>
      <c r="CJ58" s="508"/>
      <c r="CK58" s="508"/>
      <c r="CL58" s="508"/>
      <c r="CM58" s="508"/>
      <c r="CN58" s="508"/>
      <c r="CO58" s="508"/>
      <c r="CP58" s="508"/>
      <c r="CQ58" s="508"/>
      <c r="CR58" s="508"/>
      <c r="CS58" s="508"/>
      <c r="CT58" s="508"/>
      <c r="CU58" s="508"/>
      <c r="CV58" s="508"/>
      <c r="CW58" s="508"/>
      <c r="CX58" s="508"/>
    </row>
    <row r="59" spans="1:102" s="42" customFormat="1" ht="11.25" x14ac:dyDescent="0.2">
      <c r="A59" s="496" t="s">
        <v>290</v>
      </c>
      <c r="B59" s="497"/>
      <c r="C59" s="497"/>
      <c r="D59" s="497"/>
      <c r="E59" s="497"/>
      <c r="F59" s="497"/>
      <c r="G59" s="497"/>
      <c r="H59" s="498"/>
      <c r="I59" s="99"/>
      <c r="J59" s="499" t="s">
        <v>291</v>
      </c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499"/>
      <c r="AQ59" s="499"/>
      <c r="AR59" s="499"/>
      <c r="AS59" s="499"/>
      <c r="AT59" s="499"/>
      <c r="AU59" s="499"/>
      <c r="AV59" s="499"/>
      <c r="AW59" s="499"/>
      <c r="AX59" s="499"/>
      <c r="AY59" s="499"/>
      <c r="AZ59" s="499"/>
      <c r="BA59" s="499"/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  <c r="BO59" s="499"/>
      <c r="BP59" s="499"/>
      <c r="BQ59" s="499"/>
      <c r="BR59" s="499"/>
      <c r="BS59" s="499"/>
      <c r="BT59" s="499"/>
      <c r="BU59" s="499"/>
      <c r="BV59" s="499"/>
      <c r="BW59" s="500"/>
      <c r="BX59" s="496" t="s">
        <v>201</v>
      </c>
      <c r="BY59" s="497"/>
      <c r="BZ59" s="497"/>
      <c r="CA59" s="497"/>
      <c r="CB59" s="497"/>
      <c r="CC59" s="497"/>
      <c r="CD59" s="497"/>
      <c r="CE59" s="497"/>
      <c r="CF59" s="497"/>
      <c r="CG59" s="498"/>
      <c r="CH59" s="507"/>
      <c r="CI59" s="508"/>
      <c r="CJ59" s="508"/>
      <c r="CK59" s="508"/>
      <c r="CL59" s="508"/>
      <c r="CM59" s="508"/>
      <c r="CN59" s="508"/>
      <c r="CO59" s="508"/>
      <c r="CP59" s="508"/>
      <c r="CQ59" s="508"/>
      <c r="CR59" s="508"/>
      <c r="CS59" s="508"/>
      <c r="CT59" s="508"/>
      <c r="CU59" s="508"/>
      <c r="CV59" s="508"/>
      <c r="CW59" s="508"/>
      <c r="CX59" s="508"/>
    </row>
    <row r="60" spans="1:102" s="42" customFormat="1" ht="11.25" x14ac:dyDescent="0.2">
      <c r="A60" s="509">
        <v>4</v>
      </c>
      <c r="B60" s="510"/>
      <c r="C60" s="510"/>
      <c r="D60" s="510"/>
      <c r="E60" s="510"/>
      <c r="F60" s="510"/>
      <c r="G60" s="510"/>
      <c r="H60" s="511"/>
      <c r="I60" s="102"/>
      <c r="J60" s="503" t="s">
        <v>292</v>
      </c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3"/>
      <c r="Z60" s="503"/>
      <c r="AA60" s="503"/>
      <c r="AB60" s="503"/>
      <c r="AC60" s="503"/>
      <c r="AD60" s="503"/>
      <c r="AE60" s="503"/>
      <c r="AF60" s="503"/>
      <c r="AG60" s="503"/>
      <c r="AH60" s="503"/>
      <c r="AI60" s="503"/>
      <c r="AJ60" s="503"/>
      <c r="AK60" s="503"/>
      <c r="AL60" s="503"/>
      <c r="AM60" s="503"/>
      <c r="AN60" s="503"/>
      <c r="AO60" s="503"/>
      <c r="AP60" s="503"/>
      <c r="AQ60" s="503"/>
      <c r="AR60" s="503"/>
      <c r="AS60" s="503"/>
      <c r="AT60" s="503"/>
      <c r="AU60" s="503"/>
      <c r="AV60" s="503"/>
      <c r="AW60" s="503"/>
      <c r="AX60" s="503"/>
      <c r="AY60" s="503"/>
      <c r="AZ60" s="503"/>
      <c r="BA60" s="503"/>
      <c r="BB60" s="503"/>
      <c r="BC60" s="503"/>
      <c r="BD60" s="503"/>
      <c r="BE60" s="503"/>
      <c r="BF60" s="503"/>
      <c r="BG60" s="503"/>
      <c r="BH60" s="503"/>
      <c r="BI60" s="503"/>
      <c r="BJ60" s="503"/>
      <c r="BK60" s="503"/>
      <c r="BL60" s="503"/>
      <c r="BM60" s="503"/>
      <c r="BN60" s="503"/>
      <c r="BO60" s="503"/>
      <c r="BP60" s="503"/>
      <c r="BQ60" s="503"/>
      <c r="BR60" s="503"/>
      <c r="BS60" s="503"/>
      <c r="BT60" s="503"/>
      <c r="BU60" s="503"/>
      <c r="BV60" s="503"/>
      <c r="BW60" s="504"/>
      <c r="BX60" s="496" t="s">
        <v>201</v>
      </c>
      <c r="BY60" s="497"/>
      <c r="BZ60" s="497"/>
      <c r="CA60" s="497"/>
      <c r="CB60" s="497"/>
      <c r="CC60" s="497"/>
      <c r="CD60" s="497"/>
      <c r="CE60" s="497"/>
      <c r="CF60" s="497"/>
      <c r="CG60" s="498"/>
      <c r="CH60" s="505">
        <f>CH61+CH66</f>
        <v>0</v>
      </c>
      <c r="CI60" s="506"/>
      <c r="CJ60" s="506"/>
      <c r="CK60" s="506"/>
      <c r="CL60" s="506"/>
      <c r="CM60" s="506"/>
      <c r="CN60" s="506"/>
      <c r="CO60" s="506"/>
      <c r="CP60" s="506"/>
      <c r="CQ60" s="506"/>
      <c r="CR60" s="506"/>
      <c r="CS60" s="506"/>
      <c r="CT60" s="506"/>
      <c r="CU60" s="506"/>
      <c r="CV60" s="506"/>
      <c r="CW60" s="506"/>
      <c r="CX60" s="506"/>
    </row>
    <row r="61" spans="1:102" s="42" customFormat="1" ht="11.25" x14ac:dyDescent="0.2">
      <c r="A61" s="509" t="s">
        <v>293</v>
      </c>
      <c r="B61" s="510"/>
      <c r="C61" s="510"/>
      <c r="D61" s="510"/>
      <c r="E61" s="510"/>
      <c r="F61" s="510"/>
      <c r="G61" s="510"/>
      <c r="H61" s="511"/>
      <c r="I61" s="102"/>
      <c r="J61" s="503" t="s">
        <v>294</v>
      </c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  <c r="Z61" s="503"/>
      <c r="AA61" s="503"/>
      <c r="AB61" s="503"/>
      <c r="AC61" s="503"/>
      <c r="AD61" s="503"/>
      <c r="AE61" s="503"/>
      <c r="AF61" s="503"/>
      <c r="AG61" s="503"/>
      <c r="AH61" s="503"/>
      <c r="AI61" s="503"/>
      <c r="AJ61" s="503"/>
      <c r="AK61" s="503"/>
      <c r="AL61" s="503"/>
      <c r="AM61" s="503"/>
      <c r="AN61" s="503"/>
      <c r="AO61" s="503"/>
      <c r="AP61" s="503"/>
      <c r="AQ61" s="503"/>
      <c r="AR61" s="503"/>
      <c r="AS61" s="503"/>
      <c r="AT61" s="503"/>
      <c r="AU61" s="503"/>
      <c r="AV61" s="503"/>
      <c r="AW61" s="503"/>
      <c r="AX61" s="503"/>
      <c r="AY61" s="503"/>
      <c r="AZ61" s="503"/>
      <c r="BA61" s="503"/>
      <c r="BB61" s="503"/>
      <c r="BC61" s="503"/>
      <c r="BD61" s="503"/>
      <c r="BE61" s="503"/>
      <c r="BF61" s="503"/>
      <c r="BG61" s="503"/>
      <c r="BH61" s="503"/>
      <c r="BI61" s="503"/>
      <c r="BJ61" s="503"/>
      <c r="BK61" s="503"/>
      <c r="BL61" s="503"/>
      <c r="BM61" s="503"/>
      <c r="BN61" s="503"/>
      <c r="BO61" s="503"/>
      <c r="BP61" s="503"/>
      <c r="BQ61" s="503"/>
      <c r="BR61" s="503"/>
      <c r="BS61" s="503"/>
      <c r="BT61" s="503"/>
      <c r="BU61" s="503"/>
      <c r="BV61" s="503"/>
      <c r="BW61" s="504"/>
      <c r="BX61" s="496" t="s">
        <v>201</v>
      </c>
      <c r="BY61" s="497"/>
      <c r="BZ61" s="497"/>
      <c r="CA61" s="497"/>
      <c r="CB61" s="497"/>
      <c r="CC61" s="497"/>
      <c r="CD61" s="497"/>
      <c r="CE61" s="497"/>
      <c r="CF61" s="497"/>
      <c r="CG61" s="498"/>
      <c r="CH61" s="505"/>
      <c r="CI61" s="506"/>
      <c r="CJ61" s="506"/>
      <c r="CK61" s="506"/>
      <c r="CL61" s="506"/>
      <c r="CM61" s="506"/>
      <c r="CN61" s="506"/>
      <c r="CO61" s="506"/>
      <c r="CP61" s="506"/>
      <c r="CQ61" s="506"/>
      <c r="CR61" s="506"/>
      <c r="CS61" s="506"/>
      <c r="CT61" s="506"/>
      <c r="CU61" s="506"/>
      <c r="CV61" s="506"/>
      <c r="CW61" s="506"/>
      <c r="CX61" s="506"/>
    </row>
    <row r="62" spans="1:102" s="42" customFormat="1" ht="11.25" x14ac:dyDescent="0.2">
      <c r="A62" s="496" t="s">
        <v>295</v>
      </c>
      <c r="B62" s="497"/>
      <c r="C62" s="497"/>
      <c r="D62" s="497"/>
      <c r="E62" s="497"/>
      <c r="F62" s="497"/>
      <c r="G62" s="497"/>
      <c r="H62" s="498"/>
      <c r="I62" s="99"/>
      <c r="J62" s="499" t="s">
        <v>296</v>
      </c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499"/>
      <c r="AL62" s="499"/>
      <c r="AM62" s="499"/>
      <c r="AN62" s="499"/>
      <c r="AO62" s="499"/>
      <c r="AP62" s="499"/>
      <c r="AQ62" s="499"/>
      <c r="AR62" s="499"/>
      <c r="AS62" s="499"/>
      <c r="AT62" s="499"/>
      <c r="AU62" s="499"/>
      <c r="AV62" s="499"/>
      <c r="AW62" s="499"/>
      <c r="AX62" s="499"/>
      <c r="AY62" s="499"/>
      <c r="AZ62" s="499"/>
      <c r="BA62" s="499"/>
      <c r="BB62" s="499"/>
      <c r="BC62" s="499"/>
      <c r="BD62" s="499"/>
      <c r="BE62" s="499"/>
      <c r="BF62" s="499"/>
      <c r="BG62" s="499"/>
      <c r="BH62" s="499"/>
      <c r="BI62" s="499"/>
      <c r="BJ62" s="499"/>
      <c r="BK62" s="499"/>
      <c r="BL62" s="499"/>
      <c r="BM62" s="499"/>
      <c r="BN62" s="499"/>
      <c r="BO62" s="499"/>
      <c r="BP62" s="499"/>
      <c r="BQ62" s="499"/>
      <c r="BR62" s="499"/>
      <c r="BS62" s="499"/>
      <c r="BT62" s="499"/>
      <c r="BU62" s="499"/>
      <c r="BV62" s="499"/>
      <c r="BW62" s="500"/>
      <c r="BX62" s="496" t="s">
        <v>201</v>
      </c>
      <c r="BY62" s="497"/>
      <c r="BZ62" s="497"/>
      <c r="CA62" s="497"/>
      <c r="CB62" s="497"/>
      <c r="CC62" s="497"/>
      <c r="CD62" s="497"/>
      <c r="CE62" s="497"/>
      <c r="CF62" s="497"/>
      <c r="CG62" s="498"/>
      <c r="CH62" s="507"/>
      <c r="CI62" s="508"/>
      <c r="CJ62" s="508"/>
      <c r="CK62" s="508"/>
      <c r="CL62" s="508"/>
      <c r="CM62" s="508"/>
      <c r="CN62" s="508"/>
      <c r="CO62" s="508"/>
      <c r="CP62" s="508"/>
      <c r="CQ62" s="508"/>
      <c r="CR62" s="508"/>
      <c r="CS62" s="508"/>
      <c r="CT62" s="508"/>
      <c r="CU62" s="508"/>
      <c r="CV62" s="508"/>
      <c r="CW62" s="508"/>
      <c r="CX62" s="508"/>
    </row>
    <row r="63" spans="1:102" s="42" customFormat="1" ht="11.25" x14ac:dyDescent="0.2">
      <c r="A63" s="496" t="s">
        <v>297</v>
      </c>
      <c r="B63" s="497"/>
      <c r="C63" s="497"/>
      <c r="D63" s="497"/>
      <c r="E63" s="497"/>
      <c r="F63" s="497"/>
      <c r="G63" s="497"/>
      <c r="H63" s="498"/>
      <c r="I63" s="99"/>
      <c r="J63" s="499" t="s">
        <v>298</v>
      </c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499"/>
      <c r="AL63" s="499"/>
      <c r="AM63" s="499"/>
      <c r="AN63" s="499"/>
      <c r="AO63" s="499"/>
      <c r="AP63" s="499"/>
      <c r="AQ63" s="499"/>
      <c r="AR63" s="499"/>
      <c r="AS63" s="499"/>
      <c r="AT63" s="499"/>
      <c r="AU63" s="499"/>
      <c r="AV63" s="499"/>
      <c r="AW63" s="499"/>
      <c r="AX63" s="499"/>
      <c r="AY63" s="499"/>
      <c r="AZ63" s="499"/>
      <c r="BA63" s="499"/>
      <c r="BB63" s="499"/>
      <c r="BC63" s="499"/>
      <c r="BD63" s="499"/>
      <c r="BE63" s="499"/>
      <c r="BF63" s="499"/>
      <c r="BG63" s="499"/>
      <c r="BH63" s="499"/>
      <c r="BI63" s="499"/>
      <c r="BJ63" s="499"/>
      <c r="BK63" s="499"/>
      <c r="BL63" s="499"/>
      <c r="BM63" s="499"/>
      <c r="BN63" s="499"/>
      <c r="BO63" s="499"/>
      <c r="BP63" s="499"/>
      <c r="BQ63" s="499"/>
      <c r="BR63" s="499"/>
      <c r="BS63" s="499"/>
      <c r="BT63" s="499"/>
      <c r="BU63" s="499"/>
      <c r="BV63" s="499"/>
      <c r="BW63" s="500"/>
      <c r="BX63" s="496" t="s">
        <v>201</v>
      </c>
      <c r="BY63" s="497"/>
      <c r="BZ63" s="497"/>
      <c r="CA63" s="497"/>
      <c r="CB63" s="497"/>
      <c r="CC63" s="497"/>
      <c r="CD63" s="497"/>
      <c r="CE63" s="497"/>
      <c r="CF63" s="497"/>
      <c r="CG63" s="498"/>
      <c r="CH63" s="507"/>
      <c r="CI63" s="508"/>
      <c r="CJ63" s="508"/>
      <c r="CK63" s="508"/>
      <c r="CL63" s="508"/>
      <c r="CM63" s="508"/>
      <c r="CN63" s="508"/>
      <c r="CO63" s="508"/>
      <c r="CP63" s="508"/>
      <c r="CQ63" s="508"/>
      <c r="CR63" s="508"/>
      <c r="CS63" s="508"/>
      <c r="CT63" s="508"/>
      <c r="CU63" s="508"/>
      <c r="CV63" s="508"/>
      <c r="CW63" s="508"/>
      <c r="CX63" s="508"/>
    </row>
    <row r="64" spans="1:102" s="42" customFormat="1" ht="11.25" x14ac:dyDescent="0.2">
      <c r="A64" s="496" t="s">
        <v>299</v>
      </c>
      <c r="B64" s="497"/>
      <c r="C64" s="497"/>
      <c r="D64" s="497"/>
      <c r="E64" s="497"/>
      <c r="F64" s="497"/>
      <c r="G64" s="497"/>
      <c r="H64" s="498"/>
      <c r="I64" s="99"/>
      <c r="J64" s="499" t="s">
        <v>300</v>
      </c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499"/>
      <c r="AC64" s="499"/>
      <c r="AD64" s="499"/>
      <c r="AE64" s="499"/>
      <c r="AF64" s="499"/>
      <c r="AG64" s="499"/>
      <c r="AH64" s="499"/>
      <c r="AI64" s="499"/>
      <c r="AJ64" s="499"/>
      <c r="AK64" s="499"/>
      <c r="AL64" s="499"/>
      <c r="AM64" s="499"/>
      <c r="AN64" s="499"/>
      <c r="AO64" s="499"/>
      <c r="AP64" s="499"/>
      <c r="AQ64" s="499"/>
      <c r="AR64" s="499"/>
      <c r="AS64" s="499"/>
      <c r="AT64" s="499"/>
      <c r="AU64" s="499"/>
      <c r="AV64" s="499"/>
      <c r="AW64" s="499"/>
      <c r="AX64" s="499"/>
      <c r="AY64" s="499"/>
      <c r="AZ64" s="499"/>
      <c r="BA64" s="499"/>
      <c r="BB64" s="499"/>
      <c r="BC64" s="499"/>
      <c r="BD64" s="499"/>
      <c r="BE64" s="499"/>
      <c r="BF64" s="499"/>
      <c r="BG64" s="499"/>
      <c r="BH64" s="499"/>
      <c r="BI64" s="499"/>
      <c r="BJ64" s="499"/>
      <c r="BK64" s="499"/>
      <c r="BL64" s="499"/>
      <c r="BM64" s="499"/>
      <c r="BN64" s="499"/>
      <c r="BO64" s="499"/>
      <c r="BP64" s="499"/>
      <c r="BQ64" s="499"/>
      <c r="BR64" s="499"/>
      <c r="BS64" s="499"/>
      <c r="BT64" s="499"/>
      <c r="BU64" s="499"/>
      <c r="BV64" s="499"/>
      <c r="BW64" s="500"/>
      <c r="BX64" s="496" t="s">
        <v>201</v>
      </c>
      <c r="BY64" s="497"/>
      <c r="BZ64" s="497"/>
      <c r="CA64" s="497"/>
      <c r="CB64" s="497"/>
      <c r="CC64" s="497"/>
      <c r="CD64" s="497"/>
      <c r="CE64" s="497"/>
      <c r="CF64" s="497"/>
      <c r="CG64" s="498"/>
      <c r="CH64" s="507"/>
      <c r="CI64" s="508"/>
      <c r="CJ64" s="508"/>
      <c r="CK64" s="508"/>
      <c r="CL64" s="508"/>
      <c r="CM64" s="508"/>
      <c r="CN64" s="508"/>
      <c r="CO64" s="508"/>
      <c r="CP64" s="508"/>
      <c r="CQ64" s="508"/>
      <c r="CR64" s="508"/>
      <c r="CS64" s="508"/>
      <c r="CT64" s="508"/>
      <c r="CU64" s="508"/>
      <c r="CV64" s="508"/>
      <c r="CW64" s="508"/>
      <c r="CX64" s="508"/>
    </row>
    <row r="65" spans="1:102" s="42" customFormat="1" ht="22.5" customHeight="1" x14ac:dyDescent="0.2">
      <c r="A65" s="496" t="s">
        <v>301</v>
      </c>
      <c r="B65" s="497"/>
      <c r="C65" s="497"/>
      <c r="D65" s="497"/>
      <c r="E65" s="497"/>
      <c r="F65" s="497"/>
      <c r="G65" s="497"/>
      <c r="H65" s="498"/>
      <c r="I65" s="99"/>
      <c r="J65" s="499" t="s">
        <v>302</v>
      </c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499"/>
      <c r="BF65" s="499"/>
      <c r="BG65" s="499"/>
      <c r="BH65" s="499"/>
      <c r="BI65" s="499"/>
      <c r="BJ65" s="499"/>
      <c r="BK65" s="499"/>
      <c r="BL65" s="499"/>
      <c r="BM65" s="499"/>
      <c r="BN65" s="499"/>
      <c r="BO65" s="499"/>
      <c r="BP65" s="499"/>
      <c r="BQ65" s="499"/>
      <c r="BR65" s="499"/>
      <c r="BS65" s="499"/>
      <c r="BT65" s="499"/>
      <c r="BU65" s="499"/>
      <c r="BV65" s="499"/>
      <c r="BW65" s="500"/>
      <c r="BX65" s="496" t="s">
        <v>201</v>
      </c>
      <c r="BY65" s="497"/>
      <c r="BZ65" s="497"/>
      <c r="CA65" s="497"/>
      <c r="CB65" s="497"/>
      <c r="CC65" s="497"/>
      <c r="CD65" s="497"/>
      <c r="CE65" s="497"/>
      <c r="CF65" s="497"/>
      <c r="CG65" s="498"/>
      <c r="CH65" s="507"/>
      <c r="CI65" s="508"/>
      <c r="CJ65" s="508"/>
      <c r="CK65" s="508"/>
      <c r="CL65" s="508"/>
      <c r="CM65" s="508"/>
      <c r="CN65" s="508"/>
      <c r="CO65" s="508"/>
      <c r="CP65" s="508"/>
      <c r="CQ65" s="508"/>
      <c r="CR65" s="508"/>
      <c r="CS65" s="508"/>
      <c r="CT65" s="508"/>
      <c r="CU65" s="508"/>
      <c r="CV65" s="508"/>
      <c r="CW65" s="508"/>
      <c r="CX65" s="508"/>
    </row>
    <row r="66" spans="1:102" s="42" customFormat="1" ht="11.25" x14ac:dyDescent="0.2">
      <c r="A66" s="509" t="s">
        <v>303</v>
      </c>
      <c r="B66" s="510"/>
      <c r="C66" s="510"/>
      <c r="D66" s="510"/>
      <c r="E66" s="510"/>
      <c r="F66" s="510"/>
      <c r="G66" s="510"/>
      <c r="H66" s="511"/>
      <c r="I66" s="102"/>
      <c r="J66" s="503" t="s">
        <v>304</v>
      </c>
      <c r="K66" s="503"/>
      <c r="L66" s="503"/>
      <c r="M66" s="503"/>
      <c r="N66" s="503"/>
      <c r="O66" s="503"/>
      <c r="P66" s="503"/>
      <c r="Q66" s="503"/>
      <c r="R66" s="503"/>
      <c r="S66" s="503"/>
      <c r="T66" s="503"/>
      <c r="U66" s="503"/>
      <c r="V66" s="503"/>
      <c r="W66" s="503"/>
      <c r="X66" s="503"/>
      <c r="Y66" s="503"/>
      <c r="Z66" s="503"/>
      <c r="AA66" s="503"/>
      <c r="AB66" s="503"/>
      <c r="AC66" s="503"/>
      <c r="AD66" s="503"/>
      <c r="AE66" s="503"/>
      <c r="AF66" s="503"/>
      <c r="AG66" s="503"/>
      <c r="AH66" s="503"/>
      <c r="AI66" s="503"/>
      <c r="AJ66" s="503"/>
      <c r="AK66" s="503"/>
      <c r="AL66" s="503"/>
      <c r="AM66" s="503"/>
      <c r="AN66" s="503"/>
      <c r="AO66" s="503"/>
      <c r="AP66" s="503"/>
      <c r="AQ66" s="503"/>
      <c r="AR66" s="503"/>
      <c r="AS66" s="503"/>
      <c r="AT66" s="503"/>
      <c r="AU66" s="503"/>
      <c r="AV66" s="503"/>
      <c r="AW66" s="503"/>
      <c r="AX66" s="503"/>
      <c r="AY66" s="503"/>
      <c r="AZ66" s="503"/>
      <c r="BA66" s="503"/>
      <c r="BB66" s="503"/>
      <c r="BC66" s="503"/>
      <c r="BD66" s="503"/>
      <c r="BE66" s="503"/>
      <c r="BF66" s="503"/>
      <c r="BG66" s="503"/>
      <c r="BH66" s="503"/>
      <c r="BI66" s="503"/>
      <c r="BJ66" s="503"/>
      <c r="BK66" s="503"/>
      <c r="BL66" s="503"/>
      <c r="BM66" s="503"/>
      <c r="BN66" s="503"/>
      <c r="BO66" s="503"/>
      <c r="BP66" s="503"/>
      <c r="BQ66" s="503"/>
      <c r="BR66" s="503"/>
      <c r="BS66" s="503"/>
      <c r="BT66" s="503"/>
      <c r="BU66" s="503"/>
      <c r="BV66" s="503"/>
      <c r="BW66" s="504"/>
      <c r="BX66" s="496" t="s">
        <v>201</v>
      </c>
      <c r="BY66" s="497"/>
      <c r="BZ66" s="497"/>
      <c r="CA66" s="497"/>
      <c r="CB66" s="497"/>
      <c r="CC66" s="497"/>
      <c r="CD66" s="497"/>
      <c r="CE66" s="497"/>
      <c r="CF66" s="497"/>
      <c r="CG66" s="498"/>
      <c r="CH66" s="505"/>
      <c r="CI66" s="506"/>
      <c r="CJ66" s="506"/>
      <c r="CK66" s="506"/>
      <c r="CL66" s="506"/>
      <c r="CM66" s="506"/>
      <c r="CN66" s="506"/>
      <c r="CO66" s="506"/>
      <c r="CP66" s="506"/>
      <c r="CQ66" s="506"/>
      <c r="CR66" s="506"/>
      <c r="CS66" s="506"/>
      <c r="CT66" s="506"/>
      <c r="CU66" s="506"/>
      <c r="CV66" s="506"/>
      <c r="CW66" s="506"/>
      <c r="CX66" s="506"/>
    </row>
    <row r="67" spans="1:102" s="42" customFormat="1" ht="11.25" x14ac:dyDescent="0.2">
      <c r="A67" s="509">
        <v>5</v>
      </c>
      <c r="B67" s="510"/>
      <c r="C67" s="510"/>
      <c r="D67" s="510"/>
      <c r="E67" s="510"/>
      <c r="F67" s="510"/>
      <c r="G67" s="510"/>
      <c r="H67" s="511"/>
      <c r="I67" s="102"/>
      <c r="J67" s="503" t="s">
        <v>305</v>
      </c>
      <c r="K67" s="503"/>
      <c r="L67" s="503"/>
      <c r="M67" s="503"/>
      <c r="N67" s="503"/>
      <c r="O67" s="503"/>
      <c r="P67" s="503"/>
      <c r="Q67" s="503"/>
      <c r="R67" s="503"/>
      <c r="S67" s="503"/>
      <c r="T67" s="503"/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3"/>
      <c r="AK67" s="503"/>
      <c r="AL67" s="503"/>
      <c r="AM67" s="503"/>
      <c r="AN67" s="503"/>
      <c r="AO67" s="503"/>
      <c r="AP67" s="503"/>
      <c r="AQ67" s="503"/>
      <c r="AR67" s="503"/>
      <c r="AS67" s="503"/>
      <c r="AT67" s="503"/>
      <c r="AU67" s="503"/>
      <c r="AV67" s="503"/>
      <c r="AW67" s="503"/>
      <c r="AX67" s="503"/>
      <c r="AY67" s="503"/>
      <c r="AZ67" s="503"/>
      <c r="BA67" s="503"/>
      <c r="BB67" s="503"/>
      <c r="BC67" s="503"/>
      <c r="BD67" s="503"/>
      <c r="BE67" s="503"/>
      <c r="BF67" s="503"/>
      <c r="BG67" s="503"/>
      <c r="BH67" s="503"/>
      <c r="BI67" s="503"/>
      <c r="BJ67" s="503"/>
      <c r="BK67" s="503"/>
      <c r="BL67" s="503"/>
      <c r="BM67" s="503"/>
      <c r="BN67" s="503"/>
      <c r="BO67" s="503"/>
      <c r="BP67" s="503"/>
      <c r="BQ67" s="503"/>
      <c r="BR67" s="503"/>
      <c r="BS67" s="503"/>
      <c r="BT67" s="503"/>
      <c r="BU67" s="503"/>
      <c r="BV67" s="503"/>
      <c r="BW67" s="504"/>
      <c r="BX67" s="496" t="s">
        <v>201</v>
      </c>
      <c r="BY67" s="497"/>
      <c r="BZ67" s="497"/>
      <c r="CA67" s="497"/>
      <c r="CB67" s="497"/>
      <c r="CC67" s="497"/>
      <c r="CD67" s="497"/>
      <c r="CE67" s="497"/>
      <c r="CF67" s="497"/>
      <c r="CG67" s="498"/>
      <c r="CH67" s="512">
        <f>CH12-CH53</f>
        <v>2966.6699999999996</v>
      </c>
      <c r="CI67" s="513"/>
      <c r="CJ67" s="513"/>
      <c r="CK67" s="513"/>
      <c r="CL67" s="513"/>
      <c r="CM67" s="513"/>
      <c r="CN67" s="513"/>
      <c r="CO67" s="513"/>
      <c r="CP67" s="513"/>
      <c r="CQ67" s="513"/>
      <c r="CR67" s="513"/>
      <c r="CS67" s="513"/>
      <c r="CT67" s="513"/>
      <c r="CU67" s="513"/>
      <c r="CV67" s="513"/>
      <c r="CW67" s="513"/>
      <c r="CX67" s="513"/>
    </row>
    <row r="68" spans="1:102" s="42" customFormat="1" ht="11.25" x14ac:dyDescent="0.2">
      <c r="A68" s="509" t="s">
        <v>306</v>
      </c>
      <c r="B68" s="510"/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0"/>
      <c r="AN68" s="510"/>
      <c r="AO68" s="510"/>
      <c r="AP68" s="510"/>
      <c r="AQ68" s="510"/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0"/>
      <c r="BG68" s="510"/>
      <c r="BH68" s="510"/>
      <c r="BI68" s="510"/>
      <c r="BJ68" s="510"/>
      <c r="BK68" s="510"/>
      <c r="BL68" s="510"/>
      <c r="BM68" s="510"/>
      <c r="BN68" s="510"/>
      <c r="BO68" s="510"/>
      <c r="BP68" s="510"/>
      <c r="BQ68" s="510"/>
      <c r="BR68" s="510"/>
      <c r="BS68" s="510"/>
      <c r="BT68" s="510"/>
      <c r="BU68" s="510"/>
      <c r="BV68" s="510"/>
      <c r="BW68" s="510"/>
      <c r="BX68" s="510"/>
      <c r="BY68" s="510"/>
      <c r="BZ68" s="510"/>
      <c r="CA68" s="510"/>
      <c r="CB68" s="510"/>
      <c r="CC68" s="510"/>
      <c r="CD68" s="510"/>
      <c r="CE68" s="510"/>
      <c r="CF68" s="510"/>
      <c r="CG68" s="510"/>
      <c r="CH68" s="510"/>
      <c r="CI68" s="510"/>
      <c r="CJ68" s="510"/>
      <c r="CK68" s="510"/>
      <c r="CL68" s="510"/>
      <c r="CM68" s="510"/>
      <c r="CN68" s="510"/>
      <c r="CO68" s="510"/>
      <c r="CP68" s="510"/>
      <c r="CQ68" s="510"/>
      <c r="CR68" s="510"/>
      <c r="CS68" s="510"/>
      <c r="CT68" s="510"/>
      <c r="CU68" s="510"/>
      <c r="CV68" s="510"/>
      <c r="CW68" s="510"/>
      <c r="CX68" s="511"/>
    </row>
    <row r="69" spans="1:102" s="42" customFormat="1" ht="11.25" customHeight="1" x14ac:dyDescent="0.2">
      <c r="A69" s="496">
        <v>1</v>
      </c>
      <c r="B69" s="497"/>
      <c r="C69" s="497"/>
      <c r="D69" s="497"/>
      <c r="E69" s="497"/>
      <c r="F69" s="497"/>
      <c r="G69" s="497"/>
      <c r="H69" s="498"/>
      <c r="I69" s="99"/>
      <c r="J69" s="499" t="s">
        <v>307</v>
      </c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499"/>
      <c r="V69" s="499"/>
      <c r="W69" s="499"/>
      <c r="X69" s="499"/>
      <c r="Y69" s="499"/>
      <c r="Z69" s="499"/>
      <c r="AA69" s="499"/>
      <c r="AB69" s="499"/>
      <c r="AC69" s="499"/>
      <c r="AD69" s="499"/>
      <c r="AE69" s="499"/>
      <c r="AF69" s="499"/>
      <c r="AG69" s="499"/>
      <c r="AH69" s="499"/>
      <c r="AI69" s="499"/>
      <c r="AJ69" s="499"/>
      <c r="AK69" s="499"/>
      <c r="AL69" s="499"/>
      <c r="AM69" s="499"/>
      <c r="AN69" s="499"/>
      <c r="AO69" s="499"/>
      <c r="AP69" s="499"/>
      <c r="AQ69" s="499"/>
      <c r="AR69" s="499"/>
      <c r="AS69" s="499"/>
      <c r="AT69" s="499"/>
      <c r="AU69" s="499"/>
      <c r="AV69" s="499"/>
      <c r="AW69" s="499"/>
      <c r="AX69" s="499"/>
      <c r="AY69" s="499"/>
      <c r="AZ69" s="499"/>
      <c r="BA69" s="499"/>
      <c r="BB69" s="499"/>
      <c r="BC69" s="499"/>
      <c r="BD69" s="499"/>
      <c r="BE69" s="499"/>
      <c r="BF69" s="499"/>
      <c r="BG69" s="499"/>
      <c r="BH69" s="499"/>
      <c r="BI69" s="499"/>
      <c r="BJ69" s="499"/>
      <c r="BK69" s="499"/>
      <c r="BL69" s="499"/>
      <c r="BM69" s="499"/>
      <c r="BN69" s="499"/>
      <c r="BO69" s="499"/>
      <c r="BP69" s="499"/>
      <c r="BQ69" s="499"/>
      <c r="BR69" s="499"/>
      <c r="BS69" s="499"/>
      <c r="BT69" s="499"/>
      <c r="BU69" s="499"/>
      <c r="BV69" s="499"/>
      <c r="BW69" s="500"/>
      <c r="BX69" s="496" t="s">
        <v>308</v>
      </c>
      <c r="BY69" s="497"/>
      <c r="BZ69" s="497"/>
      <c r="CA69" s="497"/>
      <c r="CB69" s="497"/>
      <c r="CC69" s="497"/>
      <c r="CD69" s="497"/>
      <c r="CE69" s="497"/>
      <c r="CF69" s="497"/>
      <c r="CG69" s="498"/>
      <c r="CH69" s="496">
        <v>4</v>
      </c>
      <c r="CI69" s="497"/>
      <c r="CJ69" s="497"/>
      <c r="CK69" s="497"/>
      <c r="CL69" s="497"/>
      <c r="CM69" s="497"/>
      <c r="CN69" s="497"/>
      <c r="CO69" s="497"/>
      <c r="CP69" s="497"/>
      <c r="CQ69" s="497"/>
      <c r="CR69" s="497"/>
      <c r="CS69" s="497"/>
      <c r="CT69" s="497"/>
      <c r="CU69" s="497"/>
      <c r="CV69" s="497"/>
      <c r="CW69" s="497"/>
      <c r="CX69" s="498"/>
    </row>
    <row r="70" spans="1:102" s="42" customFormat="1" ht="11.25" x14ac:dyDescent="0.2">
      <c r="A70" s="496">
        <v>2</v>
      </c>
      <c r="B70" s="497"/>
      <c r="C70" s="497"/>
      <c r="D70" s="497"/>
      <c r="E70" s="497"/>
      <c r="F70" s="497"/>
      <c r="G70" s="497"/>
      <c r="H70" s="498"/>
      <c r="I70" s="99"/>
      <c r="J70" s="499" t="s">
        <v>309</v>
      </c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  <c r="AK70" s="499"/>
      <c r="AL70" s="499"/>
      <c r="AM70" s="499"/>
      <c r="AN70" s="499"/>
      <c r="AO70" s="499"/>
      <c r="AP70" s="499"/>
      <c r="AQ70" s="499"/>
      <c r="AR70" s="499"/>
      <c r="AS70" s="499"/>
      <c r="AT70" s="499"/>
      <c r="AU70" s="499"/>
      <c r="AV70" s="499"/>
      <c r="AW70" s="499"/>
      <c r="AX70" s="499"/>
      <c r="AY70" s="499"/>
      <c r="AZ70" s="499"/>
      <c r="BA70" s="499"/>
      <c r="BB70" s="499"/>
      <c r="BC70" s="499"/>
      <c r="BD70" s="499"/>
      <c r="BE70" s="499"/>
      <c r="BF70" s="499"/>
      <c r="BG70" s="499"/>
      <c r="BH70" s="499"/>
      <c r="BI70" s="499"/>
      <c r="BJ70" s="499"/>
      <c r="BK70" s="499"/>
      <c r="BL70" s="499"/>
      <c r="BM70" s="499"/>
      <c r="BN70" s="499"/>
      <c r="BO70" s="499"/>
      <c r="BP70" s="499"/>
      <c r="BQ70" s="499"/>
      <c r="BR70" s="499"/>
      <c r="BS70" s="499"/>
      <c r="BT70" s="499"/>
      <c r="BU70" s="499"/>
      <c r="BV70" s="499"/>
      <c r="BW70" s="500"/>
      <c r="BX70" s="496" t="s">
        <v>310</v>
      </c>
      <c r="BY70" s="497"/>
      <c r="BZ70" s="497"/>
      <c r="CA70" s="497"/>
      <c r="CB70" s="497"/>
      <c r="CC70" s="497"/>
      <c r="CD70" s="497"/>
      <c r="CE70" s="497"/>
      <c r="CF70" s="497"/>
      <c r="CG70" s="498"/>
      <c r="CH70" s="496">
        <v>5.74</v>
      </c>
      <c r="CI70" s="497"/>
      <c r="CJ70" s="497"/>
      <c r="CK70" s="497"/>
      <c r="CL70" s="497"/>
      <c r="CM70" s="497"/>
      <c r="CN70" s="497"/>
      <c r="CO70" s="497"/>
      <c r="CP70" s="497"/>
      <c r="CQ70" s="497"/>
      <c r="CR70" s="497"/>
      <c r="CS70" s="497"/>
      <c r="CT70" s="497"/>
      <c r="CU70" s="497"/>
      <c r="CV70" s="497"/>
      <c r="CW70" s="497"/>
      <c r="CX70" s="498"/>
    </row>
    <row r="71" spans="1:102" s="42" customFormat="1" ht="11.25" x14ac:dyDescent="0.2">
      <c r="A71" s="496">
        <v>3</v>
      </c>
      <c r="B71" s="497"/>
      <c r="C71" s="497"/>
      <c r="D71" s="497"/>
      <c r="E71" s="497"/>
      <c r="F71" s="497"/>
      <c r="G71" s="497"/>
      <c r="H71" s="498"/>
      <c r="I71" s="99"/>
      <c r="J71" s="499" t="s">
        <v>311</v>
      </c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499"/>
      <c r="AL71" s="499"/>
      <c r="AM71" s="499"/>
      <c r="AN71" s="499"/>
      <c r="AO71" s="499"/>
      <c r="AP71" s="499"/>
      <c r="AQ71" s="499"/>
      <c r="AR71" s="499"/>
      <c r="AS71" s="499"/>
      <c r="AT71" s="499"/>
      <c r="AU71" s="499"/>
      <c r="AV71" s="499"/>
      <c r="AW71" s="499"/>
      <c r="AX71" s="499"/>
      <c r="AY71" s="499"/>
      <c r="AZ71" s="499"/>
      <c r="BA71" s="499"/>
      <c r="BB71" s="499"/>
      <c r="BC71" s="499"/>
      <c r="BD71" s="499"/>
      <c r="BE71" s="499"/>
      <c r="BF71" s="499"/>
      <c r="BG71" s="499"/>
      <c r="BH71" s="499"/>
      <c r="BI71" s="499"/>
      <c r="BJ71" s="499"/>
      <c r="BK71" s="499"/>
      <c r="BL71" s="499"/>
      <c r="BM71" s="499"/>
      <c r="BN71" s="499"/>
      <c r="BO71" s="499"/>
      <c r="BP71" s="499"/>
      <c r="BQ71" s="499"/>
      <c r="BR71" s="499"/>
      <c r="BS71" s="499"/>
      <c r="BT71" s="499"/>
      <c r="BU71" s="499"/>
      <c r="BV71" s="499"/>
      <c r="BW71" s="500"/>
      <c r="BX71" s="496" t="s">
        <v>312</v>
      </c>
      <c r="BY71" s="497"/>
      <c r="BZ71" s="497"/>
      <c r="CA71" s="497"/>
      <c r="CB71" s="497"/>
      <c r="CC71" s="497"/>
      <c r="CD71" s="497"/>
      <c r="CE71" s="497"/>
      <c r="CF71" s="497"/>
      <c r="CG71" s="498"/>
      <c r="CH71" s="514">
        <v>1</v>
      </c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6"/>
    </row>
    <row r="72" spans="1:102" s="42" customFormat="1" ht="11.25" x14ac:dyDescent="0.2">
      <c r="A72" s="496">
        <v>4</v>
      </c>
      <c r="B72" s="497"/>
      <c r="C72" s="497"/>
      <c r="D72" s="497"/>
      <c r="E72" s="497"/>
      <c r="F72" s="497"/>
      <c r="G72" s="497"/>
      <c r="H72" s="498"/>
      <c r="I72" s="99"/>
      <c r="J72" s="499" t="s">
        <v>313</v>
      </c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499"/>
      <c r="AL72" s="499"/>
      <c r="AM72" s="499"/>
      <c r="AN72" s="499"/>
      <c r="AO72" s="499"/>
      <c r="AP72" s="499"/>
      <c r="AQ72" s="499"/>
      <c r="AR72" s="499"/>
      <c r="AS72" s="499"/>
      <c r="AT72" s="499"/>
      <c r="AU72" s="499"/>
      <c r="AV72" s="499"/>
      <c r="AW72" s="499"/>
      <c r="AX72" s="499"/>
      <c r="AY72" s="499"/>
      <c r="AZ72" s="499"/>
      <c r="BA72" s="499"/>
      <c r="BB72" s="499"/>
      <c r="BC72" s="499"/>
      <c r="BD72" s="499"/>
      <c r="BE72" s="499"/>
      <c r="BF72" s="499"/>
      <c r="BG72" s="499"/>
      <c r="BH72" s="499"/>
      <c r="BI72" s="499"/>
      <c r="BJ72" s="499"/>
      <c r="BK72" s="499"/>
      <c r="BL72" s="499"/>
      <c r="BM72" s="499"/>
      <c r="BN72" s="499"/>
      <c r="BO72" s="499"/>
      <c r="BP72" s="499"/>
      <c r="BQ72" s="499"/>
      <c r="BR72" s="499"/>
      <c r="BS72" s="499"/>
      <c r="BT72" s="499"/>
      <c r="BU72" s="499"/>
      <c r="BV72" s="499"/>
      <c r="BW72" s="500"/>
      <c r="BX72" s="496" t="s">
        <v>314</v>
      </c>
      <c r="BY72" s="497"/>
      <c r="BZ72" s="497"/>
      <c r="CA72" s="497"/>
      <c r="CB72" s="497"/>
      <c r="CC72" s="497"/>
      <c r="CD72" s="497"/>
      <c r="CE72" s="497"/>
      <c r="CF72" s="497"/>
      <c r="CG72" s="498"/>
      <c r="CH72" s="514"/>
      <c r="CI72" s="515"/>
      <c r="CJ72" s="515"/>
      <c r="CK72" s="515"/>
      <c r="CL72" s="515"/>
      <c r="CM72" s="515"/>
      <c r="CN72" s="515"/>
      <c r="CO72" s="515"/>
      <c r="CP72" s="515"/>
      <c r="CQ72" s="515"/>
      <c r="CR72" s="515"/>
      <c r="CS72" s="515"/>
      <c r="CT72" s="515"/>
      <c r="CU72" s="515"/>
      <c r="CV72" s="515"/>
      <c r="CW72" s="515"/>
      <c r="CX72" s="516"/>
    </row>
  </sheetData>
  <mergeCells count="255">
    <mergeCell ref="A71:H71"/>
    <mergeCell ref="J71:BW71"/>
    <mergeCell ref="BX71:CG71"/>
    <mergeCell ref="CH71:CX71"/>
    <mergeCell ref="A72:H72"/>
    <mergeCell ref="J72:BW72"/>
    <mergeCell ref="BX72:CG72"/>
    <mergeCell ref="CH72:CX72"/>
    <mergeCell ref="A68:CX68"/>
    <mergeCell ref="A69:H69"/>
    <mergeCell ref="J69:BW69"/>
    <mergeCell ref="BX69:CG69"/>
    <mergeCell ref="CH69:CX69"/>
    <mergeCell ref="A70:H70"/>
    <mergeCell ref="J70:BW70"/>
    <mergeCell ref="BX70:CG70"/>
    <mergeCell ref="CH70:CX70"/>
    <mergeCell ref="A65:H65"/>
    <mergeCell ref="J65:BW65"/>
    <mergeCell ref="BX65:CG65"/>
    <mergeCell ref="CH65:CX65"/>
    <mergeCell ref="A66:H66"/>
    <mergeCell ref="J66:BW66"/>
    <mergeCell ref="BX66:CG66"/>
    <mergeCell ref="CH66:CX66"/>
    <mergeCell ref="A67:H67"/>
    <mergeCell ref="J67:BW67"/>
    <mergeCell ref="BX67:CG67"/>
    <mergeCell ref="CH67:CX67"/>
    <mergeCell ref="A62:H62"/>
    <mergeCell ref="J62:BW62"/>
    <mergeCell ref="BX62:CG62"/>
    <mergeCell ref="CH62:CX62"/>
    <mergeCell ref="A63:H63"/>
    <mergeCell ref="J63:BW63"/>
    <mergeCell ref="BX63:CG63"/>
    <mergeCell ref="CH63:CX63"/>
    <mergeCell ref="A64:H64"/>
    <mergeCell ref="J64:BW64"/>
    <mergeCell ref="BX64:CG64"/>
    <mergeCell ref="CH64:CX64"/>
    <mergeCell ref="A59:H59"/>
    <mergeCell ref="J59:BW59"/>
    <mergeCell ref="BX59:CG59"/>
    <mergeCell ref="CH59:CX59"/>
    <mergeCell ref="A60:H60"/>
    <mergeCell ref="J60:BW60"/>
    <mergeCell ref="BX60:CG60"/>
    <mergeCell ref="CH60:CX60"/>
    <mergeCell ref="A61:H61"/>
    <mergeCell ref="J61:BW61"/>
    <mergeCell ref="BX61:CG61"/>
    <mergeCell ref="CH61:CX61"/>
    <mergeCell ref="A56:H56"/>
    <mergeCell ref="J56:BW56"/>
    <mergeCell ref="BX56:CG56"/>
    <mergeCell ref="CH56:CX56"/>
    <mergeCell ref="A57:H57"/>
    <mergeCell ref="J57:BW57"/>
    <mergeCell ref="BX57:CG57"/>
    <mergeCell ref="CH57:CX57"/>
    <mergeCell ref="A58:H58"/>
    <mergeCell ref="J58:BW58"/>
    <mergeCell ref="BX58:CG58"/>
    <mergeCell ref="CH58:CX58"/>
    <mergeCell ref="A53:H53"/>
    <mergeCell ref="J53:BW53"/>
    <mergeCell ref="BX53:CG53"/>
    <mergeCell ref="CH53:CX53"/>
    <mergeCell ref="A54:H54"/>
    <mergeCell ref="J54:BW54"/>
    <mergeCell ref="BX54:CG54"/>
    <mergeCell ref="CH54:CX54"/>
    <mergeCell ref="A55:H55"/>
    <mergeCell ref="J55:BW55"/>
    <mergeCell ref="BX55:CG55"/>
    <mergeCell ref="CH55:CX55"/>
    <mergeCell ref="A50:H50"/>
    <mergeCell ref="J50:BW50"/>
    <mergeCell ref="BX50:CG50"/>
    <mergeCell ref="CH50:CX50"/>
    <mergeCell ref="A51:H51"/>
    <mergeCell ref="J51:BW51"/>
    <mergeCell ref="BX51:CG51"/>
    <mergeCell ref="CH51:CX51"/>
    <mergeCell ref="A52:H52"/>
    <mergeCell ref="J52:BW52"/>
    <mergeCell ref="BX52:CG52"/>
    <mergeCell ref="CH52:CX52"/>
    <mergeCell ref="A47:H47"/>
    <mergeCell ref="J47:BW47"/>
    <mergeCell ref="BX47:CG47"/>
    <mergeCell ref="CH47:CX47"/>
    <mergeCell ref="A48:H48"/>
    <mergeCell ref="J48:BW48"/>
    <mergeCell ref="BX48:CG48"/>
    <mergeCell ref="CH48:CX48"/>
    <mergeCell ref="A49:H49"/>
    <mergeCell ref="J49:BW49"/>
    <mergeCell ref="BX49:CG49"/>
    <mergeCell ref="CH49:CX49"/>
    <mergeCell ref="A44:H44"/>
    <mergeCell ref="J44:BW44"/>
    <mergeCell ref="BX44:CG44"/>
    <mergeCell ref="CH44:CX44"/>
    <mergeCell ref="A45:H45"/>
    <mergeCell ref="J45:BW45"/>
    <mergeCell ref="BX45:CG45"/>
    <mergeCell ref="CH45:CX45"/>
    <mergeCell ref="A46:H46"/>
    <mergeCell ref="J46:BW46"/>
    <mergeCell ref="BX46:CG46"/>
    <mergeCell ref="CH46:CX46"/>
    <mergeCell ref="A41:H41"/>
    <mergeCell ref="J41:BW41"/>
    <mergeCell ref="BX41:CG41"/>
    <mergeCell ref="CH41:CX41"/>
    <mergeCell ref="A42:H42"/>
    <mergeCell ref="J42:BW42"/>
    <mergeCell ref="BX42:CG42"/>
    <mergeCell ref="CH42:CX42"/>
    <mergeCell ref="A43:H43"/>
    <mergeCell ref="J43:BW43"/>
    <mergeCell ref="BX43:CG43"/>
    <mergeCell ref="CH43:CX43"/>
    <mergeCell ref="A38:H38"/>
    <mergeCell ref="J38:BW38"/>
    <mergeCell ref="BX38:CG38"/>
    <mergeCell ref="CH38:CX38"/>
    <mergeCell ref="A39:H39"/>
    <mergeCell ref="J39:BW39"/>
    <mergeCell ref="BX39:CG39"/>
    <mergeCell ref="CH39:CX39"/>
    <mergeCell ref="A40:H40"/>
    <mergeCell ref="J40:BW40"/>
    <mergeCell ref="BX40:CG40"/>
    <mergeCell ref="CH40:CX40"/>
    <mergeCell ref="A35:H35"/>
    <mergeCell ref="J35:BW35"/>
    <mergeCell ref="BX35:CG35"/>
    <mergeCell ref="CH35:CX35"/>
    <mergeCell ref="A36:H36"/>
    <mergeCell ref="J36:BW36"/>
    <mergeCell ref="BX36:CG36"/>
    <mergeCell ref="CH36:CX36"/>
    <mergeCell ref="A37:H37"/>
    <mergeCell ref="J37:BW37"/>
    <mergeCell ref="BX37:CG37"/>
    <mergeCell ref="CH37:CX37"/>
    <mergeCell ref="A32:H32"/>
    <mergeCell ref="J32:BW32"/>
    <mergeCell ref="BX32:CG32"/>
    <mergeCell ref="CH32:CX32"/>
    <mergeCell ref="A33:H33"/>
    <mergeCell ref="J33:BW33"/>
    <mergeCell ref="BX33:CG33"/>
    <mergeCell ref="CH33:CX33"/>
    <mergeCell ref="A34:H34"/>
    <mergeCell ref="J34:BW34"/>
    <mergeCell ref="BX34:CG34"/>
    <mergeCell ref="CH34:CX34"/>
    <mergeCell ref="A29:H29"/>
    <mergeCell ref="J29:BW29"/>
    <mergeCell ref="BX29:CG29"/>
    <mergeCell ref="CH29:CX29"/>
    <mergeCell ref="A30:H30"/>
    <mergeCell ref="J30:BW30"/>
    <mergeCell ref="BX30:CG30"/>
    <mergeCell ref="CH30:CX30"/>
    <mergeCell ref="A31:H31"/>
    <mergeCell ref="J31:BW31"/>
    <mergeCell ref="BX31:CG31"/>
    <mergeCell ref="CH31:CX31"/>
    <mergeCell ref="A26:H26"/>
    <mergeCell ref="J26:BW26"/>
    <mergeCell ref="BX26:CG26"/>
    <mergeCell ref="CH26:CX26"/>
    <mergeCell ref="A27:H27"/>
    <mergeCell ref="J27:BW27"/>
    <mergeCell ref="BX27:CG27"/>
    <mergeCell ref="CH27:CX27"/>
    <mergeCell ref="A28:H28"/>
    <mergeCell ref="J28:BW28"/>
    <mergeCell ref="BX28:CG28"/>
    <mergeCell ref="CH28:CX28"/>
    <mergeCell ref="A23:H23"/>
    <mergeCell ref="J23:BW23"/>
    <mergeCell ref="BX23:CG23"/>
    <mergeCell ref="CH23:CX23"/>
    <mergeCell ref="A24:H24"/>
    <mergeCell ref="J24:BW24"/>
    <mergeCell ref="BX24:CG24"/>
    <mergeCell ref="CH24:CX24"/>
    <mergeCell ref="A25:H25"/>
    <mergeCell ref="J25:BW25"/>
    <mergeCell ref="BX25:CG25"/>
    <mergeCell ref="CH25:CX25"/>
    <mergeCell ref="A20:H20"/>
    <mergeCell ref="J20:BW20"/>
    <mergeCell ref="BX20:CG20"/>
    <mergeCell ref="CH20:CX20"/>
    <mergeCell ref="A21:H21"/>
    <mergeCell ref="J21:BW21"/>
    <mergeCell ref="BX21:CG21"/>
    <mergeCell ref="CH21:CX21"/>
    <mergeCell ref="A22:H22"/>
    <mergeCell ref="J22:BW22"/>
    <mergeCell ref="BX22:CG22"/>
    <mergeCell ref="CH22:CX22"/>
    <mergeCell ref="A17:H17"/>
    <mergeCell ref="J17:BW17"/>
    <mergeCell ref="BX17:CG17"/>
    <mergeCell ref="CH17:CX17"/>
    <mergeCell ref="A18:H18"/>
    <mergeCell ref="J18:BW18"/>
    <mergeCell ref="BX18:CG18"/>
    <mergeCell ref="CH18:CX18"/>
    <mergeCell ref="A19:H19"/>
    <mergeCell ref="J19:BW19"/>
    <mergeCell ref="BX19:CG19"/>
    <mergeCell ref="CH19:CX19"/>
    <mergeCell ref="A14:H14"/>
    <mergeCell ref="J14:BW14"/>
    <mergeCell ref="BX14:CG14"/>
    <mergeCell ref="CH14:CX14"/>
    <mergeCell ref="A15:H15"/>
    <mergeCell ref="J15:BW15"/>
    <mergeCell ref="BX15:CG15"/>
    <mergeCell ref="CH15:CX15"/>
    <mergeCell ref="A16:H16"/>
    <mergeCell ref="J16:BW16"/>
    <mergeCell ref="BX16:CG16"/>
    <mergeCell ref="CH16:CX16"/>
    <mergeCell ref="A11:H11"/>
    <mergeCell ref="I11:BW11"/>
    <mergeCell ref="BX11:CG11"/>
    <mergeCell ref="CH11:CX11"/>
    <mergeCell ref="A12:H12"/>
    <mergeCell ref="J12:BW12"/>
    <mergeCell ref="BX12:CG12"/>
    <mergeCell ref="CH12:CX12"/>
    <mergeCell ref="A13:H13"/>
    <mergeCell ref="J13:BW13"/>
    <mergeCell ref="BX13:CG13"/>
    <mergeCell ref="CH13:CX13"/>
    <mergeCell ref="CH10:CX10"/>
    <mergeCell ref="A4:CX4"/>
    <mergeCell ref="P5:BR5"/>
    <mergeCell ref="BS5:CD5"/>
    <mergeCell ref="CE5:CH5"/>
    <mergeCell ref="CI5:CN5"/>
    <mergeCell ref="P6:BR6"/>
    <mergeCell ref="A7:CX7"/>
    <mergeCell ref="AO8:CN8"/>
    <mergeCell ref="AO9:CN9"/>
  </mergeCells>
  <pageMargins left="0.78740157480314965" right="0.51181102362204722" top="0.59055118110236227" bottom="0.39370078740157483" header="0.19685039370078741" footer="0.19685039370078741"/>
  <pageSetup paperSize="9" scale="10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8"/>
  <sheetViews>
    <sheetView view="pageBreakPreview" zoomScaleNormal="100" zoomScaleSheetLayoutView="100" workbookViewId="0">
      <selection activeCell="CQ14" sqref="CQ14"/>
    </sheetView>
  </sheetViews>
  <sheetFormatPr defaultColWidth="0.85546875" defaultRowHeight="12.75" x14ac:dyDescent="0.2"/>
  <cols>
    <col min="1" max="93" width="1" style="2" customWidth="1"/>
    <col min="94" max="16384" width="0.85546875" style="2"/>
  </cols>
  <sheetData>
    <row r="1" spans="1:93" s="5" customFormat="1" ht="15" x14ac:dyDescent="0.25">
      <c r="CO1" s="58" t="s">
        <v>316</v>
      </c>
    </row>
    <row r="2" spans="1:93" s="5" customFormat="1" ht="10.5" customHeight="1" x14ac:dyDescent="0.25">
      <c r="CO2" s="59" t="s">
        <v>110</v>
      </c>
    </row>
    <row r="3" spans="1:93" s="5" customFormat="1" ht="15" x14ac:dyDescent="0.25">
      <c r="CO3" s="27" t="s">
        <v>140</v>
      </c>
    </row>
    <row r="4" spans="1:93" s="5" customFormat="1" ht="15" x14ac:dyDescent="0.25">
      <c r="CO4" s="27"/>
    </row>
    <row r="5" spans="1:93" s="210" customFormat="1" ht="21.75" customHeight="1" x14ac:dyDescent="0.2">
      <c r="A5" s="524" t="s">
        <v>320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209" t="s">
        <v>120</v>
      </c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</row>
    <row r="6" spans="1:93" s="92" customFormat="1" ht="11.2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AX6" s="494" t="s">
        <v>13</v>
      </c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  <c r="BZ6" s="494"/>
      <c r="CA6" s="494"/>
      <c r="CB6" s="494"/>
      <c r="CC6" s="494"/>
      <c r="CD6" s="494"/>
      <c r="CE6" s="494"/>
      <c r="CF6" s="494"/>
      <c r="CG6" s="494"/>
      <c r="CH6" s="494"/>
      <c r="CI6" s="494"/>
      <c r="CJ6" s="494"/>
      <c r="CK6" s="494"/>
      <c r="CL6" s="494"/>
      <c r="CM6" s="494"/>
      <c r="CN6" s="494"/>
      <c r="CO6" s="494"/>
    </row>
    <row r="7" spans="1:93" s="92" customFormat="1" ht="15.75" x14ac:dyDescent="0.25">
      <c r="M7" s="491" t="s">
        <v>315</v>
      </c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525" t="s">
        <v>484</v>
      </c>
      <c r="AA7" s="525"/>
      <c r="AB7" s="525"/>
      <c r="AC7" s="525"/>
      <c r="AD7" s="493" t="s">
        <v>319</v>
      </c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55"/>
      <c r="CH7" s="55"/>
      <c r="CI7" s="55"/>
      <c r="CJ7" s="55"/>
      <c r="CK7" s="55"/>
      <c r="CL7" s="55"/>
      <c r="CM7" s="55"/>
      <c r="CN7" s="60"/>
      <c r="CO7" s="60"/>
    </row>
    <row r="8" spans="1:93" s="92" customFormat="1" ht="15.75" x14ac:dyDescent="0.25">
      <c r="A8" s="489" t="s">
        <v>321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  <c r="BB8" s="489"/>
      <c r="BC8" s="489"/>
      <c r="BD8" s="489"/>
      <c r="BE8" s="489"/>
      <c r="BF8" s="489"/>
      <c r="BG8" s="489"/>
      <c r="BH8" s="489"/>
      <c r="BI8" s="489"/>
      <c r="BJ8" s="489"/>
      <c r="BK8" s="489"/>
      <c r="BL8" s="489"/>
      <c r="BM8" s="489"/>
      <c r="BN8" s="489"/>
      <c r="BO8" s="489"/>
      <c r="BP8" s="489"/>
      <c r="BQ8" s="489"/>
      <c r="BR8" s="489"/>
      <c r="BS8" s="489"/>
      <c r="BT8" s="489"/>
      <c r="BU8" s="489"/>
      <c r="BV8" s="489"/>
      <c r="BW8" s="489"/>
      <c r="BX8" s="489"/>
      <c r="BY8" s="489"/>
      <c r="BZ8" s="489"/>
      <c r="CA8" s="489"/>
      <c r="CB8" s="489"/>
      <c r="CC8" s="489"/>
      <c r="CD8" s="489"/>
      <c r="CE8" s="489"/>
      <c r="CF8" s="489"/>
      <c r="CG8" s="489"/>
      <c r="CH8" s="489"/>
      <c r="CI8" s="489"/>
      <c r="CJ8" s="489"/>
      <c r="CK8" s="489"/>
      <c r="CL8" s="489"/>
      <c r="CM8" s="489"/>
      <c r="CN8" s="489"/>
      <c r="CO8" s="489"/>
    </row>
    <row r="9" spans="1:93" s="92" customFormat="1" ht="15.7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U9" s="60"/>
      <c r="V9" s="60"/>
      <c r="W9" s="60"/>
      <c r="X9" s="60"/>
      <c r="Y9" s="60"/>
      <c r="Z9" s="60"/>
      <c r="AA9" s="60"/>
      <c r="AB9" s="60"/>
      <c r="AC9" s="2"/>
      <c r="AD9" s="60"/>
      <c r="AE9" s="60"/>
      <c r="AF9" s="60"/>
      <c r="AG9" s="60"/>
      <c r="AH9" s="60"/>
      <c r="AI9" s="60"/>
      <c r="AJ9" s="60"/>
      <c r="AK9" s="60"/>
      <c r="AL9" s="6" t="s">
        <v>318</v>
      </c>
      <c r="AM9" s="490" t="s">
        <v>193</v>
      </c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</row>
    <row r="10" spans="1:93" s="92" customFormat="1" ht="11.2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494" t="s">
        <v>145</v>
      </c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</row>
    <row r="11" spans="1:93" s="5" customFormat="1" ht="15" customHeight="1" x14ac:dyDescent="0.25">
      <c r="A11" s="5" t="s">
        <v>146</v>
      </c>
      <c r="C11" s="158" t="s">
        <v>172</v>
      </c>
      <c r="D11" s="158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</row>
    <row r="12" spans="1:93" ht="11.25" customHeight="1" x14ac:dyDescent="0.2">
      <c r="A12" s="42"/>
      <c r="B12" s="42"/>
      <c r="C12" s="94" t="s">
        <v>71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</row>
    <row r="13" spans="1:93" ht="15" x14ac:dyDescent="0.25">
      <c r="N13" s="5"/>
    </row>
    <row r="14" spans="1:93" s="159" customFormat="1" ht="14.25" customHeight="1" x14ac:dyDescent="0.2">
      <c r="A14" s="523" t="s">
        <v>317</v>
      </c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 t="s">
        <v>372</v>
      </c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3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3"/>
    </row>
    <row r="15" spans="1:93" s="130" customFormat="1" ht="15" customHeight="1" x14ac:dyDescent="0.25">
      <c r="A15" s="157"/>
      <c r="B15" s="521" t="s">
        <v>134</v>
      </c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2"/>
      <c r="BG15" s="520">
        <v>0</v>
      </c>
      <c r="BH15" s="520"/>
      <c r="BI15" s="520"/>
      <c r="BJ15" s="520"/>
      <c r="BK15" s="520"/>
      <c r="BL15" s="520"/>
      <c r="BM15" s="520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</row>
    <row r="16" spans="1:93" s="130" customFormat="1" ht="15" customHeight="1" x14ac:dyDescent="0.25">
      <c r="A16" s="157"/>
      <c r="B16" s="521" t="s">
        <v>133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2"/>
      <c r="BG16" s="520">
        <v>0</v>
      </c>
      <c r="BH16" s="520"/>
      <c r="BI16" s="520"/>
      <c r="BJ16" s="520"/>
      <c r="BK16" s="520"/>
      <c r="BL16" s="520"/>
      <c r="BM16" s="520"/>
      <c r="BN16" s="520"/>
      <c r="BO16" s="520"/>
      <c r="BP16" s="520"/>
      <c r="BQ16" s="520"/>
      <c r="BR16" s="520"/>
      <c r="BS16" s="520"/>
      <c r="BT16" s="520"/>
      <c r="BU16" s="520"/>
      <c r="BV16" s="520"/>
      <c r="BW16" s="520"/>
      <c r="BX16" s="520"/>
      <c r="BY16" s="520"/>
      <c r="BZ16" s="520"/>
      <c r="CA16" s="520"/>
      <c r="CB16" s="520"/>
      <c r="CC16" s="520"/>
      <c r="CD16" s="520"/>
      <c r="CE16" s="520"/>
      <c r="CF16" s="520"/>
      <c r="CG16" s="520"/>
      <c r="CH16" s="520"/>
      <c r="CI16" s="520"/>
      <c r="CJ16" s="520"/>
      <c r="CK16" s="520"/>
      <c r="CL16" s="520"/>
      <c r="CM16" s="520"/>
      <c r="CN16" s="520"/>
      <c r="CO16" s="520"/>
    </row>
    <row r="17" spans="1:93" s="130" customFormat="1" ht="15" customHeight="1" x14ac:dyDescent="0.25">
      <c r="A17" s="157"/>
      <c r="B17" s="521" t="s">
        <v>132</v>
      </c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2"/>
      <c r="BG17" s="520">
        <v>0</v>
      </c>
      <c r="BH17" s="520"/>
      <c r="BI17" s="520"/>
      <c r="BJ17" s="520"/>
      <c r="BK17" s="520"/>
      <c r="BL17" s="520"/>
      <c r="BM17" s="520"/>
      <c r="BN17" s="520"/>
      <c r="BO17" s="520"/>
      <c r="BP17" s="520"/>
      <c r="BQ17" s="520"/>
      <c r="BR17" s="520"/>
      <c r="BS17" s="520"/>
      <c r="BT17" s="520"/>
      <c r="BU17" s="520"/>
      <c r="BV17" s="520"/>
      <c r="BW17" s="520"/>
      <c r="BX17" s="520"/>
      <c r="BY17" s="520"/>
      <c r="BZ17" s="520"/>
      <c r="CA17" s="520"/>
      <c r="CB17" s="520"/>
      <c r="CC17" s="520"/>
      <c r="CD17" s="520"/>
      <c r="CE17" s="520"/>
      <c r="CF17" s="520"/>
      <c r="CG17" s="520"/>
      <c r="CH17" s="520"/>
      <c r="CI17" s="520"/>
      <c r="CJ17" s="520"/>
      <c r="CK17" s="520"/>
      <c r="CL17" s="520"/>
      <c r="CM17" s="520"/>
      <c r="CN17" s="520"/>
      <c r="CO17" s="520"/>
    </row>
    <row r="18" spans="1:93" s="130" customFormat="1" ht="15" customHeight="1" x14ac:dyDescent="0.25">
      <c r="A18" s="157"/>
      <c r="B18" s="521" t="s">
        <v>131</v>
      </c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2"/>
      <c r="BG18" s="520">
        <v>0</v>
      </c>
      <c r="BH18" s="520"/>
      <c r="BI18" s="520"/>
      <c r="BJ18" s="520"/>
      <c r="BK18" s="520"/>
      <c r="BL18" s="520"/>
      <c r="BM18" s="520"/>
      <c r="BN18" s="520"/>
      <c r="BO18" s="520"/>
      <c r="BP18" s="520"/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520"/>
      <c r="CB18" s="520"/>
      <c r="CC18" s="520"/>
      <c r="CD18" s="520"/>
      <c r="CE18" s="520"/>
      <c r="CF18" s="520"/>
      <c r="CG18" s="520"/>
      <c r="CH18" s="520"/>
      <c r="CI18" s="520"/>
      <c r="CJ18" s="520"/>
      <c r="CK18" s="520"/>
      <c r="CL18" s="520"/>
      <c r="CM18" s="520"/>
      <c r="CN18" s="520"/>
      <c r="CO18" s="520"/>
    </row>
    <row r="19" spans="1:93" s="130" customFormat="1" ht="15" customHeight="1" x14ac:dyDescent="0.25">
      <c r="A19" s="157"/>
      <c r="B19" s="521" t="s">
        <v>130</v>
      </c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2"/>
      <c r="BG19" s="520">
        <v>0</v>
      </c>
      <c r="BH19" s="520"/>
      <c r="BI19" s="520"/>
      <c r="BJ19" s="520"/>
      <c r="BK19" s="520"/>
      <c r="BL19" s="520"/>
      <c r="BM19" s="520"/>
      <c r="BN19" s="520"/>
      <c r="BO19" s="520"/>
      <c r="BP19" s="520"/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520"/>
      <c r="CB19" s="520"/>
      <c r="CC19" s="520"/>
      <c r="CD19" s="520"/>
      <c r="CE19" s="520"/>
      <c r="CF19" s="520"/>
      <c r="CG19" s="520"/>
      <c r="CH19" s="520"/>
      <c r="CI19" s="520"/>
      <c r="CJ19" s="520"/>
      <c r="CK19" s="520"/>
      <c r="CL19" s="520"/>
      <c r="CM19" s="520"/>
      <c r="CN19" s="520"/>
      <c r="CO19" s="520"/>
    </row>
    <row r="20" spans="1:93" s="130" customFormat="1" ht="15" customHeight="1" x14ac:dyDescent="0.25">
      <c r="A20" s="157"/>
      <c r="B20" s="521" t="s">
        <v>129</v>
      </c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2"/>
      <c r="BG20" s="520">
        <v>0</v>
      </c>
      <c r="BH20" s="520"/>
      <c r="BI20" s="520"/>
      <c r="BJ20" s="520"/>
      <c r="BK20" s="520"/>
      <c r="BL20" s="520"/>
      <c r="BM20" s="520"/>
      <c r="BN20" s="520"/>
      <c r="BO20" s="520"/>
      <c r="BP20" s="520"/>
      <c r="BQ20" s="520"/>
      <c r="BR20" s="520"/>
      <c r="BS20" s="520"/>
      <c r="BT20" s="520"/>
      <c r="BU20" s="520"/>
      <c r="BV20" s="520"/>
      <c r="BW20" s="520"/>
      <c r="BX20" s="520"/>
      <c r="BY20" s="520"/>
      <c r="BZ20" s="520"/>
      <c r="CA20" s="520"/>
      <c r="CB20" s="520"/>
      <c r="CC20" s="520"/>
      <c r="CD20" s="520"/>
      <c r="CE20" s="520"/>
      <c r="CF20" s="520"/>
      <c r="CG20" s="520"/>
      <c r="CH20" s="520"/>
      <c r="CI20" s="520"/>
      <c r="CJ20" s="520"/>
      <c r="CK20" s="520"/>
      <c r="CL20" s="520"/>
      <c r="CM20" s="520"/>
      <c r="CN20" s="520"/>
      <c r="CO20" s="520"/>
    </row>
    <row r="21" spans="1:93" s="130" customFormat="1" ht="15" customHeight="1" x14ac:dyDescent="0.25">
      <c r="A21" s="157"/>
      <c r="B21" s="521" t="s">
        <v>128</v>
      </c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22"/>
      <c r="BG21" s="520">
        <v>0</v>
      </c>
      <c r="BH21" s="520"/>
      <c r="BI21" s="520"/>
      <c r="BJ21" s="520"/>
      <c r="BK21" s="520"/>
      <c r="BL21" s="520"/>
      <c r="BM21" s="520"/>
      <c r="BN21" s="520"/>
      <c r="BO21" s="520"/>
      <c r="BP21" s="520"/>
      <c r="BQ21" s="520"/>
      <c r="BR21" s="520"/>
      <c r="BS21" s="520"/>
      <c r="BT21" s="520"/>
      <c r="BU21" s="520"/>
      <c r="BV21" s="520"/>
      <c r="BW21" s="520"/>
      <c r="BX21" s="520"/>
      <c r="BY21" s="520"/>
      <c r="BZ21" s="520"/>
      <c r="CA21" s="520"/>
      <c r="CB21" s="520"/>
      <c r="CC21" s="520"/>
      <c r="CD21" s="520"/>
      <c r="CE21" s="520"/>
      <c r="CF21" s="520"/>
      <c r="CG21" s="520"/>
      <c r="CH21" s="520"/>
      <c r="CI21" s="520"/>
      <c r="CJ21" s="520"/>
      <c r="CK21" s="520"/>
      <c r="CL21" s="520"/>
      <c r="CM21" s="520"/>
      <c r="CN21" s="520"/>
      <c r="CO21" s="520"/>
    </row>
    <row r="22" spans="1:93" s="130" customFormat="1" ht="15" customHeight="1" x14ac:dyDescent="0.25">
      <c r="A22" s="157"/>
      <c r="B22" s="521" t="s">
        <v>127</v>
      </c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521"/>
      <c r="AX22" s="521"/>
      <c r="AY22" s="521"/>
      <c r="AZ22" s="521"/>
      <c r="BA22" s="521"/>
      <c r="BB22" s="521"/>
      <c r="BC22" s="521"/>
      <c r="BD22" s="521"/>
      <c r="BE22" s="521"/>
      <c r="BF22" s="522"/>
      <c r="BG22" s="520">
        <v>0</v>
      </c>
      <c r="BH22" s="520"/>
      <c r="BI22" s="520"/>
      <c r="BJ22" s="520"/>
      <c r="BK22" s="520"/>
      <c r="BL22" s="520"/>
      <c r="BM22" s="520"/>
      <c r="BN22" s="520"/>
      <c r="BO22" s="520"/>
      <c r="BP22" s="520"/>
      <c r="BQ22" s="520"/>
      <c r="BR22" s="520"/>
      <c r="BS22" s="520"/>
      <c r="BT22" s="520"/>
      <c r="BU22" s="520"/>
      <c r="BV22" s="520"/>
      <c r="BW22" s="520"/>
      <c r="BX22" s="520"/>
      <c r="BY22" s="520"/>
      <c r="BZ22" s="520"/>
      <c r="CA22" s="520"/>
      <c r="CB22" s="520"/>
      <c r="CC22" s="520"/>
      <c r="CD22" s="520"/>
      <c r="CE22" s="520"/>
      <c r="CF22" s="520"/>
      <c r="CG22" s="520"/>
      <c r="CH22" s="520"/>
      <c r="CI22" s="520"/>
      <c r="CJ22" s="520"/>
      <c r="CK22" s="520"/>
      <c r="CL22" s="520"/>
      <c r="CM22" s="520"/>
      <c r="CN22" s="520"/>
      <c r="CO22" s="520"/>
    </row>
    <row r="23" spans="1:93" s="130" customFormat="1" ht="15" customHeight="1" x14ac:dyDescent="0.25">
      <c r="A23" s="157"/>
      <c r="B23" s="521" t="s">
        <v>126</v>
      </c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2"/>
      <c r="BG23" s="520">
        <v>0</v>
      </c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  <c r="CD23" s="520"/>
      <c r="CE23" s="520"/>
      <c r="CF23" s="520"/>
      <c r="CG23" s="520"/>
      <c r="CH23" s="520"/>
      <c r="CI23" s="520"/>
      <c r="CJ23" s="520"/>
      <c r="CK23" s="520"/>
      <c r="CL23" s="520"/>
      <c r="CM23" s="520"/>
      <c r="CN23" s="520"/>
      <c r="CO23" s="520"/>
    </row>
    <row r="24" spans="1:93" s="130" customFormat="1" ht="15" customHeight="1" x14ac:dyDescent="0.25">
      <c r="A24" s="157"/>
      <c r="B24" s="521" t="s">
        <v>125</v>
      </c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2"/>
      <c r="BG24" s="520">
        <v>12655</v>
      </c>
      <c r="BH24" s="520"/>
      <c r="BI24" s="520"/>
      <c r="BJ24" s="520"/>
      <c r="BK24" s="520"/>
      <c r="BL24" s="520"/>
      <c r="BM24" s="520"/>
      <c r="BN24" s="520"/>
      <c r="BO24" s="520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20"/>
      <c r="CF24" s="520"/>
      <c r="CG24" s="520"/>
      <c r="CH24" s="520"/>
      <c r="CI24" s="520"/>
      <c r="CJ24" s="520"/>
      <c r="CK24" s="520"/>
      <c r="CL24" s="520"/>
      <c r="CM24" s="520"/>
      <c r="CN24" s="520"/>
      <c r="CO24" s="520"/>
    </row>
    <row r="25" spans="1:93" s="130" customFormat="1" ht="15" customHeight="1" x14ac:dyDescent="0.25">
      <c r="A25" s="157"/>
      <c r="B25" s="521" t="s">
        <v>96</v>
      </c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2"/>
      <c r="BG25" s="520">
        <f>BG24+BG15</f>
        <v>12655</v>
      </c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0"/>
      <c r="BW25" s="520"/>
      <c r="BX25" s="520"/>
      <c r="BY25" s="520"/>
      <c r="BZ25" s="520"/>
      <c r="CA25" s="520"/>
      <c r="CB25" s="520"/>
      <c r="CC25" s="520"/>
      <c r="CD25" s="520"/>
      <c r="CE25" s="520"/>
      <c r="CF25" s="520"/>
      <c r="CG25" s="520"/>
      <c r="CH25" s="520"/>
      <c r="CI25" s="520"/>
      <c r="CJ25" s="520"/>
      <c r="CK25" s="520"/>
      <c r="CL25" s="520"/>
      <c r="CM25" s="520"/>
      <c r="CN25" s="520"/>
      <c r="CO25" s="520"/>
    </row>
    <row r="27" spans="1:93" ht="15" x14ac:dyDescent="0.25">
      <c r="A27" s="1"/>
      <c r="B27" s="1"/>
      <c r="C27" s="5"/>
      <c r="D27" s="5"/>
      <c r="E27" s="5"/>
      <c r="F27" s="5"/>
      <c r="G27" s="5"/>
      <c r="H27" s="5"/>
      <c r="I27" s="5"/>
      <c r="J27" s="5"/>
    </row>
    <row r="28" spans="1:93" x14ac:dyDescent="0.2">
      <c r="A28" s="3"/>
      <c r="B28" s="3"/>
    </row>
  </sheetData>
  <mergeCells count="32">
    <mergeCell ref="A5:AW5"/>
    <mergeCell ref="Z7:AC7"/>
    <mergeCell ref="AD7:CF7"/>
    <mergeCell ref="M7:Y7"/>
    <mergeCell ref="B25:BF25"/>
    <mergeCell ref="BG25:CO25"/>
    <mergeCell ref="B22:BF22"/>
    <mergeCell ref="BG22:CO22"/>
    <mergeCell ref="B23:BF23"/>
    <mergeCell ref="BG23:CO23"/>
    <mergeCell ref="B24:BF24"/>
    <mergeCell ref="BG24:CO24"/>
    <mergeCell ref="B19:BF19"/>
    <mergeCell ref="BG19:CO19"/>
    <mergeCell ref="B20:BF20"/>
    <mergeCell ref="BG20:CO20"/>
    <mergeCell ref="B21:BF21"/>
    <mergeCell ref="BG21:CO21"/>
    <mergeCell ref="B16:BF16"/>
    <mergeCell ref="BG16:CO16"/>
    <mergeCell ref="B17:BF17"/>
    <mergeCell ref="BG17:CO17"/>
    <mergeCell ref="B18:BF18"/>
    <mergeCell ref="BG18:CO18"/>
    <mergeCell ref="AX6:CO6"/>
    <mergeCell ref="A8:CO8"/>
    <mergeCell ref="AM9:BZ9"/>
    <mergeCell ref="BG15:CO15"/>
    <mergeCell ref="B15:BF15"/>
    <mergeCell ref="AM10:BZ10"/>
    <mergeCell ref="A14:BF14"/>
    <mergeCell ref="BG14:CO14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8"/>
  <sheetViews>
    <sheetView view="pageBreakPreview" zoomScaleNormal="100" zoomScaleSheetLayoutView="100" workbookViewId="0">
      <selection activeCell="N29" sqref="N29"/>
    </sheetView>
  </sheetViews>
  <sheetFormatPr defaultColWidth="0.85546875" defaultRowHeight="12.75" x14ac:dyDescent="0.2"/>
  <cols>
    <col min="1" max="93" width="1" style="2" customWidth="1"/>
    <col min="94" max="16384" width="0.85546875" style="2"/>
  </cols>
  <sheetData>
    <row r="1" spans="1:93" s="5" customFormat="1" ht="15" x14ac:dyDescent="0.25">
      <c r="CO1" s="58" t="s">
        <v>316</v>
      </c>
    </row>
    <row r="2" spans="1:93" s="5" customFormat="1" ht="10.5" customHeight="1" x14ac:dyDescent="0.25">
      <c r="CO2" s="59" t="s">
        <v>110</v>
      </c>
    </row>
    <row r="3" spans="1:93" s="5" customFormat="1" ht="15" x14ac:dyDescent="0.25">
      <c r="CO3" s="27" t="s">
        <v>140</v>
      </c>
    </row>
    <row r="4" spans="1:93" s="5" customFormat="1" ht="15" x14ac:dyDescent="0.25">
      <c r="CO4" s="27"/>
    </row>
    <row r="5" spans="1:93" s="210" customFormat="1" ht="21.75" customHeight="1" x14ac:dyDescent="0.2">
      <c r="A5" s="524" t="s">
        <v>320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209" t="s">
        <v>120</v>
      </c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</row>
    <row r="6" spans="1:93" s="92" customFormat="1" ht="11.25" customHeight="1" x14ac:dyDescent="0.2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AX6" s="494" t="s">
        <v>13</v>
      </c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  <c r="BZ6" s="494"/>
      <c r="CA6" s="494"/>
      <c r="CB6" s="494"/>
      <c r="CC6" s="494"/>
      <c r="CD6" s="494"/>
      <c r="CE6" s="494"/>
      <c r="CF6" s="494"/>
      <c r="CG6" s="494"/>
      <c r="CH6" s="494"/>
      <c r="CI6" s="494"/>
      <c r="CJ6" s="494"/>
      <c r="CK6" s="494"/>
      <c r="CL6" s="494"/>
      <c r="CM6" s="494"/>
      <c r="CN6" s="494"/>
      <c r="CO6" s="494"/>
    </row>
    <row r="7" spans="1:93" s="92" customFormat="1" ht="15.75" x14ac:dyDescent="0.25">
      <c r="M7" s="526" t="s">
        <v>380</v>
      </c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7" t="s">
        <v>484</v>
      </c>
      <c r="AA7" s="527"/>
      <c r="AB7" s="527"/>
      <c r="AC7" s="527"/>
      <c r="AD7" s="493" t="s">
        <v>319</v>
      </c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213"/>
      <c r="CH7" s="213"/>
      <c r="CI7" s="213"/>
      <c r="CJ7" s="213"/>
      <c r="CK7" s="213"/>
      <c r="CL7" s="213"/>
      <c r="CM7" s="213"/>
      <c r="CN7" s="212"/>
      <c r="CO7" s="212"/>
    </row>
    <row r="8" spans="1:93" s="92" customFormat="1" ht="15.75" x14ac:dyDescent="0.25">
      <c r="A8" s="489" t="s">
        <v>321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  <c r="BB8" s="489"/>
      <c r="BC8" s="489"/>
      <c r="BD8" s="489"/>
      <c r="BE8" s="489"/>
      <c r="BF8" s="489"/>
      <c r="BG8" s="489"/>
      <c r="BH8" s="489"/>
      <c r="BI8" s="489"/>
      <c r="BJ8" s="489"/>
      <c r="BK8" s="489"/>
      <c r="BL8" s="489"/>
      <c r="BM8" s="489"/>
      <c r="BN8" s="489"/>
      <c r="BO8" s="489"/>
      <c r="BP8" s="489"/>
      <c r="BQ8" s="489"/>
      <c r="BR8" s="489"/>
      <c r="BS8" s="489"/>
      <c r="BT8" s="489"/>
      <c r="BU8" s="489"/>
      <c r="BV8" s="489"/>
      <c r="BW8" s="489"/>
      <c r="BX8" s="489"/>
      <c r="BY8" s="489"/>
      <c r="BZ8" s="489"/>
      <c r="CA8" s="489"/>
      <c r="CB8" s="489"/>
      <c r="CC8" s="489"/>
      <c r="CD8" s="489"/>
      <c r="CE8" s="489"/>
      <c r="CF8" s="489"/>
      <c r="CG8" s="489"/>
      <c r="CH8" s="489"/>
      <c r="CI8" s="489"/>
      <c r="CJ8" s="489"/>
      <c r="CK8" s="489"/>
      <c r="CL8" s="489"/>
      <c r="CM8" s="489"/>
      <c r="CN8" s="489"/>
      <c r="CO8" s="489"/>
    </row>
    <row r="9" spans="1:93" s="92" customFormat="1" ht="15.75" customHeight="1" x14ac:dyDescent="0.2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U9" s="212"/>
      <c r="V9" s="212"/>
      <c r="W9" s="212"/>
      <c r="X9" s="212"/>
      <c r="Y9" s="212"/>
      <c r="Z9" s="212"/>
      <c r="AA9" s="212"/>
      <c r="AB9" s="212"/>
      <c r="AC9" s="2"/>
      <c r="AD9" s="212"/>
      <c r="AE9" s="212"/>
      <c r="AF9" s="212"/>
      <c r="AG9" s="212"/>
      <c r="AH9" s="212"/>
      <c r="AI9" s="212"/>
      <c r="AJ9" s="212"/>
      <c r="AK9" s="212"/>
      <c r="AL9" s="211" t="s">
        <v>318</v>
      </c>
      <c r="AM9" s="490" t="s">
        <v>193</v>
      </c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</row>
    <row r="10" spans="1:93" s="92" customFormat="1" ht="11.25" customHeight="1" x14ac:dyDescent="0.2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494" t="s">
        <v>145</v>
      </c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</row>
    <row r="11" spans="1:93" s="5" customFormat="1" ht="15" customHeight="1" x14ac:dyDescent="0.25">
      <c r="A11" s="5" t="s">
        <v>146</v>
      </c>
      <c r="C11" s="158" t="s">
        <v>172</v>
      </c>
      <c r="D11" s="158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</row>
    <row r="12" spans="1:93" ht="11.25" customHeight="1" x14ac:dyDescent="0.2">
      <c r="A12" s="42"/>
      <c r="B12" s="42"/>
      <c r="C12" s="94" t="s">
        <v>71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</row>
    <row r="13" spans="1:93" ht="15" x14ac:dyDescent="0.25">
      <c r="N13" s="5"/>
      <c r="BG13" s="704" t="s">
        <v>654</v>
      </c>
      <c r="BH13" s="704"/>
      <c r="BI13" s="704"/>
      <c r="BJ13" s="704"/>
      <c r="BK13" s="704"/>
      <c r="BL13" s="704"/>
      <c r="BM13" s="704"/>
      <c r="BN13" s="704"/>
      <c r="BO13" s="704"/>
      <c r="BP13" s="704"/>
      <c r="BQ13" s="704"/>
      <c r="BR13" s="704"/>
      <c r="BS13" s="704"/>
      <c r="BT13" s="704"/>
      <c r="BU13" s="704"/>
      <c r="BV13" s="704"/>
      <c r="BW13" s="704"/>
      <c r="BX13" s="704"/>
      <c r="BY13" s="704"/>
      <c r="BZ13" s="704"/>
      <c r="CA13" s="704"/>
      <c r="CB13" s="704"/>
      <c r="CC13" s="704"/>
      <c r="CD13" s="704"/>
      <c r="CE13" s="704"/>
      <c r="CF13" s="704"/>
      <c r="CG13" s="704"/>
      <c r="CH13" s="704"/>
      <c r="CI13" s="704"/>
      <c r="CJ13" s="704"/>
      <c r="CK13" s="704"/>
      <c r="CL13" s="704"/>
      <c r="CM13" s="704"/>
      <c r="CN13" s="704"/>
      <c r="CO13" s="704"/>
    </row>
    <row r="14" spans="1:93" s="159" customFormat="1" ht="14.25" customHeight="1" x14ac:dyDescent="0.2">
      <c r="A14" s="523" t="s">
        <v>317</v>
      </c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 t="s">
        <v>372</v>
      </c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3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3"/>
    </row>
    <row r="15" spans="1:93" s="130" customFormat="1" ht="15" customHeight="1" x14ac:dyDescent="0.25">
      <c r="A15" s="157"/>
      <c r="B15" s="521" t="s">
        <v>134</v>
      </c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2"/>
      <c r="BG15" s="520">
        <v>0</v>
      </c>
      <c r="BH15" s="520"/>
      <c r="BI15" s="520"/>
      <c r="BJ15" s="520"/>
      <c r="BK15" s="520"/>
      <c r="BL15" s="520"/>
      <c r="BM15" s="520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</row>
    <row r="16" spans="1:93" s="130" customFormat="1" ht="15" customHeight="1" x14ac:dyDescent="0.25">
      <c r="A16" s="157"/>
      <c r="B16" s="521" t="s">
        <v>133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2"/>
      <c r="BG16" s="520">
        <v>0</v>
      </c>
      <c r="BH16" s="520"/>
      <c r="BI16" s="520"/>
      <c r="BJ16" s="520"/>
      <c r="BK16" s="520"/>
      <c r="BL16" s="520"/>
      <c r="BM16" s="520"/>
      <c r="BN16" s="520"/>
      <c r="BO16" s="520"/>
      <c r="BP16" s="520"/>
      <c r="BQ16" s="520"/>
      <c r="BR16" s="520"/>
      <c r="BS16" s="520"/>
      <c r="BT16" s="520"/>
      <c r="BU16" s="520"/>
      <c r="BV16" s="520"/>
      <c r="BW16" s="520"/>
      <c r="BX16" s="520"/>
      <c r="BY16" s="520"/>
      <c r="BZ16" s="520"/>
      <c r="CA16" s="520"/>
      <c r="CB16" s="520"/>
      <c r="CC16" s="520"/>
      <c r="CD16" s="520"/>
      <c r="CE16" s="520"/>
      <c r="CF16" s="520"/>
      <c r="CG16" s="520"/>
      <c r="CH16" s="520"/>
      <c r="CI16" s="520"/>
      <c r="CJ16" s="520"/>
      <c r="CK16" s="520"/>
      <c r="CL16" s="520"/>
      <c r="CM16" s="520"/>
      <c r="CN16" s="520"/>
      <c r="CO16" s="520"/>
    </row>
    <row r="17" spans="1:93" s="130" customFormat="1" ht="15" customHeight="1" x14ac:dyDescent="0.25">
      <c r="A17" s="157"/>
      <c r="B17" s="521" t="s">
        <v>132</v>
      </c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2"/>
      <c r="BG17" s="520">
        <v>0</v>
      </c>
      <c r="BH17" s="520"/>
      <c r="BI17" s="520"/>
      <c r="BJ17" s="520"/>
      <c r="BK17" s="520"/>
      <c r="BL17" s="520"/>
      <c r="BM17" s="520"/>
      <c r="BN17" s="520"/>
      <c r="BO17" s="520"/>
      <c r="BP17" s="520"/>
      <c r="BQ17" s="520"/>
      <c r="BR17" s="520"/>
      <c r="BS17" s="520"/>
      <c r="BT17" s="520"/>
      <c r="BU17" s="520"/>
      <c r="BV17" s="520"/>
      <c r="BW17" s="520"/>
      <c r="BX17" s="520"/>
      <c r="BY17" s="520"/>
      <c r="BZ17" s="520"/>
      <c r="CA17" s="520"/>
      <c r="CB17" s="520"/>
      <c r="CC17" s="520"/>
      <c r="CD17" s="520"/>
      <c r="CE17" s="520"/>
      <c r="CF17" s="520"/>
      <c r="CG17" s="520"/>
      <c r="CH17" s="520"/>
      <c r="CI17" s="520"/>
      <c r="CJ17" s="520"/>
      <c r="CK17" s="520"/>
      <c r="CL17" s="520"/>
      <c r="CM17" s="520"/>
      <c r="CN17" s="520"/>
      <c r="CO17" s="520"/>
    </row>
    <row r="18" spans="1:93" s="130" customFormat="1" ht="15" customHeight="1" x14ac:dyDescent="0.25">
      <c r="A18" s="157"/>
      <c r="B18" s="521" t="s">
        <v>131</v>
      </c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2"/>
      <c r="BG18" s="520">
        <v>0</v>
      </c>
      <c r="BH18" s="520"/>
      <c r="BI18" s="520"/>
      <c r="BJ18" s="520"/>
      <c r="BK18" s="520"/>
      <c r="BL18" s="520"/>
      <c r="BM18" s="520"/>
      <c r="BN18" s="520"/>
      <c r="BO18" s="520"/>
      <c r="BP18" s="520"/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520"/>
      <c r="CB18" s="520"/>
      <c r="CC18" s="520"/>
      <c r="CD18" s="520"/>
      <c r="CE18" s="520"/>
      <c r="CF18" s="520"/>
      <c r="CG18" s="520"/>
      <c r="CH18" s="520"/>
      <c r="CI18" s="520"/>
      <c r="CJ18" s="520"/>
      <c r="CK18" s="520"/>
      <c r="CL18" s="520"/>
      <c r="CM18" s="520"/>
      <c r="CN18" s="520"/>
      <c r="CO18" s="520"/>
    </row>
    <row r="19" spans="1:93" s="130" customFormat="1" ht="15" customHeight="1" x14ac:dyDescent="0.25">
      <c r="A19" s="157"/>
      <c r="B19" s="521" t="s">
        <v>130</v>
      </c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2"/>
      <c r="BG19" s="520">
        <v>0</v>
      </c>
      <c r="BH19" s="520"/>
      <c r="BI19" s="520"/>
      <c r="BJ19" s="520"/>
      <c r="BK19" s="520"/>
      <c r="BL19" s="520"/>
      <c r="BM19" s="520"/>
      <c r="BN19" s="520"/>
      <c r="BO19" s="520"/>
      <c r="BP19" s="520"/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520"/>
      <c r="CB19" s="520"/>
      <c r="CC19" s="520"/>
      <c r="CD19" s="520"/>
      <c r="CE19" s="520"/>
      <c r="CF19" s="520"/>
      <c r="CG19" s="520"/>
      <c r="CH19" s="520"/>
      <c r="CI19" s="520"/>
      <c r="CJ19" s="520"/>
      <c r="CK19" s="520"/>
      <c r="CL19" s="520"/>
      <c r="CM19" s="520"/>
      <c r="CN19" s="520"/>
      <c r="CO19" s="520"/>
    </row>
    <row r="20" spans="1:93" s="130" customFormat="1" ht="15" customHeight="1" x14ac:dyDescent="0.25">
      <c r="A20" s="157"/>
      <c r="B20" s="521" t="s">
        <v>129</v>
      </c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2"/>
      <c r="BG20" s="520">
        <v>0</v>
      </c>
      <c r="BH20" s="520"/>
      <c r="BI20" s="520"/>
      <c r="BJ20" s="520"/>
      <c r="BK20" s="520"/>
      <c r="BL20" s="520"/>
      <c r="BM20" s="520"/>
      <c r="BN20" s="520"/>
      <c r="BO20" s="520"/>
      <c r="BP20" s="520"/>
      <c r="BQ20" s="520"/>
      <c r="BR20" s="520"/>
      <c r="BS20" s="520"/>
      <c r="BT20" s="520"/>
      <c r="BU20" s="520"/>
      <c r="BV20" s="520"/>
      <c r="BW20" s="520"/>
      <c r="BX20" s="520"/>
      <c r="BY20" s="520"/>
      <c r="BZ20" s="520"/>
      <c r="CA20" s="520"/>
      <c r="CB20" s="520"/>
      <c r="CC20" s="520"/>
      <c r="CD20" s="520"/>
      <c r="CE20" s="520"/>
      <c r="CF20" s="520"/>
      <c r="CG20" s="520"/>
      <c r="CH20" s="520"/>
      <c r="CI20" s="520"/>
      <c r="CJ20" s="520"/>
      <c r="CK20" s="520"/>
      <c r="CL20" s="520"/>
      <c r="CM20" s="520"/>
      <c r="CN20" s="520"/>
      <c r="CO20" s="520"/>
    </row>
    <row r="21" spans="1:93" s="130" customFormat="1" ht="15" customHeight="1" x14ac:dyDescent="0.25">
      <c r="A21" s="157"/>
      <c r="B21" s="521" t="s">
        <v>128</v>
      </c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22"/>
      <c r="BG21" s="520">
        <v>0</v>
      </c>
      <c r="BH21" s="520"/>
      <c r="BI21" s="520"/>
      <c r="BJ21" s="520"/>
      <c r="BK21" s="520"/>
      <c r="BL21" s="520"/>
      <c r="BM21" s="520"/>
      <c r="BN21" s="520"/>
      <c r="BO21" s="520"/>
      <c r="BP21" s="520"/>
      <c r="BQ21" s="520"/>
      <c r="BR21" s="520"/>
      <c r="BS21" s="520"/>
      <c r="BT21" s="520"/>
      <c r="BU21" s="520"/>
      <c r="BV21" s="520"/>
      <c r="BW21" s="520"/>
      <c r="BX21" s="520"/>
      <c r="BY21" s="520"/>
      <c r="BZ21" s="520"/>
      <c r="CA21" s="520"/>
      <c r="CB21" s="520"/>
      <c r="CC21" s="520"/>
      <c r="CD21" s="520"/>
      <c r="CE21" s="520"/>
      <c r="CF21" s="520"/>
      <c r="CG21" s="520"/>
      <c r="CH21" s="520"/>
      <c r="CI21" s="520"/>
      <c r="CJ21" s="520"/>
      <c r="CK21" s="520"/>
      <c r="CL21" s="520"/>
      <c r="CM21" s="520"/>
      <c r="CN21" s="520"/>
      <c r="CO21" s="520"/>
    </row>
    <row r="22" spans="1:93" s="130" customFormat="1" ht="15" customHeight="1" x14ac:dyDescent="0.25">
      <c r="A22" s="157"/>
      <c r="B22" s="521" t="s">
        <v>127</v>
      </c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521"/>
      <c r="AX22" s="521"/>
      <c r="AY22" s="521"/>
      <c r="AZ22" s="521"/>
      <c r="BA22" s="521"/>
      <c r="BB22" s="521"/>
      <c r="BC22" s="521"/>
      <c r="BD22" s="521"/>
      <c r="BE22" s="521"/>
      <c r="BF22" s="522"/>
      <c r="BG22" s="520">
        <v>0</v>
      </c>
      <c r="BH22" s="520"/>
      <c r="BI22" s="520"/>
      <c r="BJ22" s="520"/>
      <c r="BK22" s="520"/>
      <c r="BL22" s="520"/>
      <c r="BM22" s="520"/>
      <c r="BN22" s="520"/>
      <c r="BO22" s="520"/>
      <c r="BP22" s="520"/>
      <c r="BQ22" s="520"/>
      <c r="BR22" s="520"/>
      <c r="BS22" s="520"/>
      <c r="BT22" s="520"/>
      <c r="BU22" s="520"/>
      <c r="BV22" s="520"/>
      <c r="BW22" s="520"/>
      <c r="BX22" s="520"/>
      <c r="BY22" s="520"/>
      <c r="BZ22" s="520"/>
      <c r="CA22" s="520"/>
      <c r="CB22" s="520"/>
      <c r="CC22" s="520"/>
      <c r="CD22" s="520"/>
      <c r="CE22" s="520"/>
      <c r="CF22" s="520"/>
      <c r="CG22" s="520"/>
      <c r="CH22" s="520"/>
      <c r="CI22" s="520"/>
      <c r="CJ22" s="520"/>
      <c r="CK22" s="520"/>
      <c r="CL22" s="520"/>
      <c r="CM22" s="520"/>
      <c r="CN22" s="520"/>
      <c r="CO22" s="520"/>
    </row>
    <row r="23" spans="1:93" s="130" customFormat="1" ht="15" customHeight="1" x14ac:dyDescent="0.25">
      <c r="A23" s="157"/>
      <c r="B23" s="521" t="s">
        <v>126</v>
      </c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2"/>
      <c r="BG23" s="520">
        <v>0</v>
      </c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  <c r="CD23" s="520"/>
      <c r="CE23" s="520"/>
      <c r="CF23" s="520"/>
      <c r="CG23" s="520"/>
      <c r="CH23" s="520"/>
      <c r="CI23" s="520"/>
      <c r="CJ23" s="520"/>
      <c r="CK23" s="520"/>
      <c r="CL23" s="520"/>
      <c r="CM23" s="520"/>
      <c r="CN23" s="520"/>
      <c r="CO23" s="520"/>
    </row>
    <row r="24" spans="1:93" s="130" customFormat="1" ht="15" customHeight="1" x14ac:dyDescent="0.25">
      <c r="A24" s="157"/>
      <c r="B24" s="521" t="s">
        <v>125</v>
      </c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2"/>
      <c r="BG24" s="700">
        <v>6479.8329999999996</v>
      </c>
      <c r="BH24" s="701"/>
      <c r="BI24" s="701"/>
      <c r="BJ24" s="701"/>
      <c r="BK24" s="701"/>
      <c r="BL24" s="701"/>
      <c r="BM24" s="701"/>
      <c r="BN24" s="701"/>
      <c r="BO24" s="701"/>
      <c r="BP24" s="701"/>
      <c r="BQ24" s="701"/>
      <c r="BR24" s="701"/>
      <c r="BS24" s="701"/>
      <c r="BT24" s="701"/>
      <c r="BU24" s="701"/>
      <c r="BV24" s="701"/>
      <c r="BW24" s="701"/>
      <c r="BX24" s="701"/>
      <c r="BY24" s="701"/>
      <c r="BZ24" s="701"/>
      <c r="CA24" s="701"/>
      <c r="CB24" s="701"/>
      <c r="CC24" s="701"/>
      <c r="CD24" s="701"/>
      <c r="CE24" s="701"/>
      <c r="CF24" s="701"/>
      <c r="CG24" s="701"/>
      <c r="CH24" s="701"/>
      <c r="CI24" s="701"/>
      <c r="CJ24" s="701"/>
      <c r="CK24" s="701"/>
      <c r="CL24" s="701"/>
      <c r="CM24" s="701"/>
      <c r="CN24" s="701"/>
      <c r="CO24" s="702"/>
    </row>
    <row r="25" spans="1:93" s="130" customFormat="1" ht="15" customHeight="1" x14ac:dyDescent="0.25">
      <c r="A25" s="157"/>
      <c r="B25" s="521" t="s">
        <v>96</v>
      </c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2"/>
      <c r="BG25" s="528">
        <f>BG24+BG15</f>
        <v>6479.8329999999996</v>
      </c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</row>
    <row r="27" spans="1:93" ht="15" x14ac:dyDescent="0.25">
      <c r="A27" s="1"/>
      <c r="B27" s="1"/>
      <c r="C27" s="5"/>
      <c r="D27" s="5"/>
      <c r="E27" s="5"/>
      <c r="F27" s="5"/>
      <c r="G27" s="5"/>
      <c r="H27" s="5"/>
      <c r="I27" s="5"/>
      <c r="J27" s="5"/>
    </row>
    <row r="28" spans="1:93" x14ac:dyDescent="0.2">
      <c r="A28" s="3"/>
      <c r="B28" s="3"/>
    </row>
  </sheetData>
  <mergeCells count="33">
    <mergeCell ref="B25:BF25"/>
    <mergeCell ref="BG25:CO25"/>
    <mergeCell ref="B22:BF22"/>
    <mergeCell ref="BG22:CO22"/>
    <mergeCell ref="B23:BF23"/>
    <mergeCell ref="BG23:CO23"/>
    <mergeCell ref="B24:BF24"/>
    <mergeCell ref="BG24:CO24"/>
    <mergeCell ref="B19:BF19"/>
    <mergeCell ref="BG19:CO19"/>
    <mergeCell ref="B20:BF20"/>
    <mergeCell ref="BG20:CO20"/>
    <mergeCell ref="B21:BF21"/>
    <mergeCell ref="BG21:CO21"/>
    <mergeCell ref="B16:BF16"/>
    <mergeCell ref="BG16:CO16"/>
    <mergeCell ref="B17:BF17"/>
    <mergeCell ref="BG17:CO17"/>
    <mergeCell ref="B18:BF18"/>
    <mergeCell ref="BG18:CO18"/>
    <mergeCell ref="AM9:BZ9"/>
    <mergeCell ref="AM10:BZ10"/>
    <mergeCell ref="A14:BF14"/>
    <mergeCell ref="BG14:CO14"/>
    <mergeCell ref="B15:BF15"/>
    <mergeCell ref="BG15:CO15"/>
    <mergeCell ref="BG13:CO13"/>
    <mergeCell ref="A8:CO8"/>
    <mergeCell ref="A5:AW5"/>
    <mergeCell ref="AX6:CO6"/>
    <mergeCell ref="M7:Y7"/>
    <mergeCell ref="Z7:AC7"/>
    <mergeCell ref="AD7:CF7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2"/>
  <sheetViews>
    <sheetView zoomScaleNormal="100" zoomScaleSheetLayoutView="100" workbookViewId="0">
      <selection sqref="A1:DA22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49" t="s">
        <v>369</v>
      </c>
    </row>
    <row r="2" spans="1:105" s="3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A2" s="48" t="s">
        <v>110</v>
      </c>
    </row>
    <row r="3" spans="1:105" s="3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DA3" s="12" t="s">
        <v>69</v>
      </c>
    </row>
    <row r="4" spans="1:105" s="3" customFormat="1" ht="12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DA4" s="12"/>
    </row>
    <row r="5" spans="1:105" s="4" customFormat="1" ht="15.75" x14ac:dyDescent="0.25">
      <c r="A5" s="489" t="s">
        <v>359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  <c r="BC5" s="489"/>
      <c r="BD5" s="489"/>
      <c r="BE5" s="489"/>
      <c r="BF5" s="489"/>
      <c r="BG5" s="489"/>
      <c r="BH5" s="489"/>
      <c r="BI5" s="489"/>
      <c r="BJ5" s="489"/>
      <c r="BK5" s="489"/>
      <c r="BL5" s="489"/>
      <c r="BM5" s="489"/>
      <c r="BN5" s="489"/>
      <c r="BO5" s="489"/>
      <c r="BP5" s="489"/>
      <c r="BQ5" s="489"/>
      <c r="BR5" s="489"/>
      <c r="BS5" s="489"/>
      <c r="BT5" s="489"/>
      <c r="BU5" s="489"/>
      <c r="BV5" s="489"/>
      <c r="BW5" s="489"/>
      <c r="BX5" s="489"/>
      <c r="BY5" s="489"/>
      <c r="BZ5" s="489"/>
      <c r="CA5" s="489"/>
      <c r="CB5" s="489"/>
      <c r="CC5" s="489"/>
      <c r="CD5" s="489"/>
      <c r="CE5" s="489"/>
      <c r="CF5" s="489"/>
      <c r="CG5" s="489"/>
      <c r="CH5" s="489"/>
      <c r="CI5" s="489"/>
      <c r="CJ5" s="489"/>
      <c r="CK5" s="489"/>
      <c r="CL5" s="489"/>
      <c r="CM5" s="489"/>
      <c r="CN5" s="489"/>
      <c r="CO5" s="489"/>
      <c r="CP5" s="489"/>
      <c r="CQ5" s="489"/>
      <c r="CR5" s="489"/>
      <c r="CS5" s="489"/>
      <c r="CT5" s="489"/>
      <c r="CU5" s="489"/>
      <c r="CV5" s="489"/>
      <c r="CW5" s="489"/>
      <c r="CX5" s="489"/>
      <c r="CY5" s="489"/>
      <c r="CZ5" s="489"/>
      <c r="DA5" s="489"/>
    </row>
    <row r="6" spans="1:105" s="4" customFormat="1" ht="15.75" x14ac:dyDescent="0.25">
      <c r="A6" s="493" t="s">
        <v>360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529" t="s">
        <v>120</v>
      </c>
      <c r="AX6" s="529"/>
      <c r="AY6" s="529"/>
      <c r="AZ6" s="529"/>
      <c r="BA6" s="529"/>
      <c r="BB6" s="529"/>
      <c r="BC6" s="529"/>
      <c r="BD6" s="529"/>
      <c r="BE6" s="529"/>
      <c r="BF6" s="529"/>
      <c r="BG6" s="529"/>
      <c r="BH6" s="529"/>
      <c r="BI6" s="529"/>
      <c r="BJ6" s="529"/>
      <c r="BK6" s="529"/>
      <c r="BL6" s="529"/>
      <c r="BM6" s="529"/>
      <c r="BN6" s="529"/>
      <c r="BO6" s="529"/>
      <c r="BP6" s="529"/>
      <c r="BQ6" s="529"/>
      <c r="BR6" s="529"/>
      <c r="BS6" s="529"/>
      <c r="BT6" s="529"/>
      <c r="BU6" s="529"/>
      <c r="BV6" s="529"/>
      <c r="BW6" s="529"/>
      <c r="BX6" s="529"/>
      <c r="BY6" s="529"/>
      <c r="BZ6" s="529"/>
      <c r="CA6" s="529"/>
      <c r="CB6" s="529"/>
      <c r="CC6" s="529"/>
      <c r="CD6" s="529"/>
      <c r="CE6" s="529"/>
      <c r="CF6" s="529"/>
      <c r="CG6" s="529"/>
      <c r="CH6" s="529"/>
      <c r="CI6" s="529"/>
      <c r="CJ6" s="529"/>
      <c r="CK6" s="529"/>
      <c r="CL6" s="529"/>
      <c r="CM6" s="529"/>
      <c r="CN6" s="529"/>
      <c r="CO6" s="529"/>
      <c r="CP6" s="529"/>
      <c r="CQ6" s="529"/>
      <c r="CR6" s="529"/>
      <c r="CS6" s="529"/>
      <c r="CT6" s="529"/>
      <c r="CU6" s="529"/>
      <c r="CV6" s="529"/>
      <c r="CW6" s="529"/>
      <c r="CX6" s="529"/>
      <c r="CY6" s="529"/>
      <c r="CZ6" s="529"/>
      <c r="DA6" s="529"/>
    </row>
    <row r="7" spans="1:105" s="146" customFormat="1" ht="11.2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494" t="s">
        <v>13</v>
      </c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494"/>
      <c r="BW7" s="494"/>
      <c r="BX7" s="494"/>
      <c r="BY7" s="494"/>
      <c r="BZ7" s="494"/>
      <c r="CA7" s="494"/>
      <c r="CB7" s="494"/>
      <c r="CC7" s="494"/>
      <c r="CD7" s="494"/>
      <c r="CE7" s="494"/>
      <c r="CF7" s="494"/>
      <c r="CG7" s="494"/>
      <c r="CH7" s="494"/>
      <c r="CI7" s="494"/>
      <c r="CJ7" s="494"/>
      <c r="CK7" s="494"/>
      <c r="CL7" s="494"/>
      <c r="CM7" s="494"/>
      <c r="CN7" s="494"/>
      <c r="CO7" s="494"/>
      <c r="CP7" s="494"/>
      <c r="CQ7" s="494"/>
      <c r="CR7" s="494"/>
      <c r="CS7" s="494"/>
      <c r="CT7" s="494"/>
      <c r="CU7" s="494"/>
      <c r="CV7" s="494"/>
      <c r="CW7" s="494"/>
      <c r="CX7" s="494"/>
      <c r="CY7" s="494"/>
      <c r="CZ7" s="494"/>
      <c r="DA7" s="494"/>
    </row>
    <row r="8" spans="1:105" s="146" customFormat="1" ht="11.2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</row>
    <row r="9" spans="1:105" s="128" customFormat="1" ht="15" customHeight="1" x14ac:dyDescent="0.25">
      <c r="Q9" s="532" t="s">
        <v>373</v>
      </c>
      <c r="R9" s="532"/>
      <c r="S9" s="532"/>
      <c r="T9" s="532"/>
      <c r="U9" s="532"/>
      <c r="V9" s="532"/>
      <c r="W9" s="532"/>
      <c r="X9" s="533" t="s">
        <v>484</v>
      </c>
      <c r="Y9" s="533"/>
      <c r="Z9" s="533"/>
      <c r="AA9" s="533"/>
      <c r="AB9" s="112" t="s">
        <v>319</v>
      </c>
      <c r="AC9" s="71"/>
      <c r="AD9" s="71"/>
      <c r="AE9" s="7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</row>
    <row r="10" spans="1:105" s="128" customFormat="1" ht="15.75" x14ac:dyDescent="0.25">
      <c r="A10" s="534" t="s">
        <v>361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</row>
    <row r="11" spans="1:105" s="147" customFormat="1" ht="15.75" x14ac:dyDescent="0.25">
      <c r="Y11" s="529" t="s">
        <v>368</v>
      </c>
      <c r="Z11" s="529"/>
      <c r="AA11" s="529"/>
      <c r="AB11" s="529"/>
      <c r="AC11" s="529"/>
      <c r="AD11" s="529"/>
      <c r="AE11" s="529"/>
      <c r="AF11" s="529"/>
      <c r="AG11" s="529"/>
      <c r="AH11" s="529"/>
      <c r="AI11" s="529"/>
      <c r="AJ11" s="529"/>
      <c r="AK11" s="529"/>
      <c r="AL11" s="529"/>
      <c r="AM11" s="529"/>
      <c r="AN11" s="529"/>
      <c r="AO11" s="529"/>
      <c r="AP11" s="529"/>
      <c r="AQ11" s="529"/>
      <c r="AR11" s="529"/>
      <c r="AS11" s="529"/>
      <c r="AT11" s="529"/>
      <c r="AU11" s="529"/>
      <c r="AV11" s="529"/>
      <c r="AW11" s="529"/>
      <c r="AX11" s="529"/>
      <c r="AY11" s="529"/>
      <c r="AZ11" s="529"/>
      <c r="BA11" s="529"/>
      <c r="BB11" s="529"/>
      <c r="BC11" s="529"/>
      <c r="BD11" s="529"/>
      <c r="BE11" s="529"/>
      <c r="BF11" s="529"/>
      <c r="BG11" s="529"/>
      <c r="BH11" s="529"/>
      <c r="BI11" s="529"/>
      <c r="BJ11" s="529"/>
      <c r="BK11" s="529"/>
      <c r="BL11" s="529"/>
      <c r="BM11" s="529"/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29"/>
      <c r="BY11" s="529"/>
      <c r="BZ11" s="529"/>
      <c r="CA11" s="529"/>
      <c r="CB11" s="529"/>
      <c r="CC11" s="529"/>
    </row>
    <row r="12" spans="1:105" s="148" customFormat="1" ht="11.25" x14ac:dyDescent="0.2">
      <c r="Y12" s="494" t="s">
        <v>145</v>
      </c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4"/>
      <c r="BA12" s="494"/>
      <c r="BB12" s="494"/>
      <c r="BC12" s="494"/>
      <c r="BD12" s="494"/>
      <c r="BE12" s="494"/>
      <c r="BF12" s="494"/>
      <c r="BG12" s="494"/>
      <c r="BH12" s="494"/>
      <c r="BI12" s="494"/>
      <c r="BJ12" s="494"/>
      <c r="BK12" s="494"/>
      <c r="BL12" s="494"/>
      <c r="BM12" s="494"/>
      <c r="BN12" s="494"/>
      <c r="BO12" s="494"/>
      <c r="BP12" s="494"/>
      <c r="BQ12" s="494"/>
      <c r="BR12" s="494"/>
      <c r="BS12" s="494"/>
      <c r="BT12" s="494"/>
      <c r="BU12" s="494"/>
      <c r="BV12" s="494"/>
      <c r="BW12" s="494"/>
      <c r="BX12" s="494"/>
      <c r="BY12" s="494"/>
      <c r="BZ12" s="494"/>
      <c r="CA12" s="494"/>
      <c r="CB12" s="494"/>
      <c r="CC12" s="494"/>
    </row>
    <row r="13" spans="1:105" x14ac:dyDescent="0.25">
      <c r="A13" s="1" t="s">
        <v>146</v>
      </c>
      <c r="C13" s="530" t="s">
        <v>172</v>
      </c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0"/>
      <c r="AI13" s="530"/>
      <c r="AJ13" s="530"/>
      <c r="AK13" s="530"/>
      <c r="AL13" s="530"/>
      <c r="AM13" s="530"/>
      <c r="AN13" s="530"/>
      <c r="AO13" s="530"/>
      <c r="AP13" s="530"/>
      <c r="AQ13" s="530"/>
      <c r="AR13" s="530"/>
      <c r="AS13" s="530"/>
      <c r="AT13" s="530"/>
      <c r="AU13" s="530"/>
      <c r="AV13" s="530"/>
      <c r="AW13" s="530"/>
      <c r="AX13" s="530"/>
      <c r="AY13" s="530"/>
      <c r="AZ13" s="530"/>
      <c r="BA13" s="530"/>
      <c r="BB13" s="530"/>
      <c r="BC13" s="530"/>
      <c r="BD13" s="530"/>
      <c r="BE13" s="530"/>
      <c r="BF13" s="530"/>
      <c r="BG13" s="530"/>
    </row>
    <row r="14" spans="1:105" s="116" customFormat="1" ht="11.25" x14ac:dyDescent="0.2">
      <c r="C14" s="494" t="s">
        <v>71</v>
      </c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  <c r="AS14" s="494"/>
      <c r="AT14" s="494"/>
      <c r="AU14" s="494"/>
      <c r="AV14" s="494"/>
      <c r="AW14" s="494"/>
      <c r="AX14" s="494"/>
      <c r="AY14" s="494"/>
      <c r="AZ14" s="494"/>
      <c r="BA14" s="494"/>
      <c r="BB14" s="494"/>
      <c r="BC14" s="494"/>
      <c r="BD14" s="494"/>
      <c r="BE14" s="494"/>
      <c r="BF14" s="494"/>
      <c r="BG14" s="494"/>
    </row>
    <row r="16" spans="1:105" s="146" customFormat="1" ht="74.25" customHeight="1" x14ac:dyDescent="0.2">
      <c r="A16" s="531" t="s">
        <v>197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 t="s">
        <v>447</v>
      </c>
      <c r="AK16" s="531"/>
      <c r="AL16" s="531"/>
      <c r="AM16" s="531"/>
      <c r="AN16" s="531"/>
      <c r="AO16" s="531"/>
      <c r="AP16" s="531"/>
      <c r="AQ16" s="531"/>
      <c r="AR16" s="531"/>
      <c r="AS16" s="531"/>
      <c r="AT16" s="531"/>
      <c r="AU16" s="531"/>
      <c r="AV16" s="531"/>
      <c r="AW16" s="531"/>
      <c r="AX16" s="531"/>
      <c r="AY16" s="531"/>
      <c r="AZ16" s="531"/>
      <c r="BA16" s="531" t="s">
        <v>448</v>
      </c>
      <c r="BB16" s="531"/>
      <c r="BC16" s="531"/>
      <c r="BD16" s="531"/>
      <c r="BE16" s="531"/>
      <c r="BF16" s="531"/>
      <c r="BG16" s="531"/>
      <c r="BH16" s="531"/>
      <c r="BI16" s="531"/>
      <c r="BJ16" s="531"/>
      <c r="BK16" s="531"/>
      <c r="BL16" s="531"/>
      <c r="BM16" s="531"/>
      <c r="BN16" s="531"/>
      <c r="BO16" s="531"/>
      <c r="BP16" s="531"/>
      <c r="BQ16" s="531"/>
      <c r="BR16" s="531" t="s">
        <v>362</v>
      </c>
      <c r="BS16" s="531"/>
      <c r="BT16" s="531"/>
      <c r="BU16" s="531"/>
      <c r="BV16" s="531"/>
      <c r="BW16" s="531"/>
      <c r="BX16" s="531"/>
      <c r="BY16" s="531"/>
      <c r="BZ16" s="531"/>
      <c r="CA16" s="531"/>
      <c r="CB16" s="531"/>
      <c r="CC16" s="531"/>
      <c r="CD16" s="531"/>
      <c r="CE16" s="531"/>
      <c r="CF16" s="531"/>
      <c r="CG16" s="531"/>
      <c r="CH16" s="531"/>
      <c r="CI16" s="531" t="s">
        <v>363</v>
      </c>
      <c r="CJ16" s="531"/>
      <c r="CK16" s="531"/>
      <c r="CL16" s="531"/>
      <c r="CM16" s="531"/>
      <c r="CN16" s="531"/>
      <c r="CO16" s="531"/>
      <c r="CP16" s="531"/>
      <c r="CQ16" s="531"/>
      <c r="CR16" s="531"/>
      <c r="CS16" s="531"/>
      <c r="CT16" s="531"/>
      <c r="CU16" s="531"/>
      <c r="CV16" s="531"/>
      <c r="CW16" s="531"/>
      <c r="CX16" s="531"/>
      <c r="CY16" s="531"/>
      <c r="CZ16" s="531"/>
      <c r="DA16" s="531"/>
    </row>
    <row r="17" spans="1:105" s="129" customFormat="1" ht="12" x14ac:dyDescent="0.2">
      <c r="A17" s="535">
        <v>1</v>
      </c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7"/>
      <c r="AJ17" s="538">
        <v>2</v>
      </c>
      <c r="AK17" s="538"/>
      <c r="AL17" s="538"/>
      <c r="AM17" s="538"/>
      <c r="AN17" s="538"/>
      <c r="AO17" s="538"/>
      <c r="AP17" s="538"/>
      <c r="AQ17" s="538"/>
      <c r="AR17" s="538"/>
      <c r="AS17" s="538"/>
      <c r="AT17" s="538"/>
      <c r="AU17" s="538"/>
      <c r="AV17" s="538"/>
      <c r="AW17" s="538"/>
      <c r="AX17" s="538"/>
      <c r="AY17" s="538"/>
      <c r="AZ17" s="538"/>
      <c r="BA17" s="538">
        <v>3</v>
      </c>
      <c r="BB17" s="538"/>
      <c r="BC17" s="538"/>
      <c r="BD17" s="538"/>
      <c r="BE17" s="538"/>
      <c r="BF17" s="538"/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>
        <v>4</v>
      </c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38"/>
      <c r="CE17" s="538"/>
      <c r="CF17" s="538"/>
      <c r="CG17" s="538"/>
      <c r="CH17" s="538"/>
      <c r="CI17" s="538">
        <v>5</v>
      </c>
      <c r="CJ17" s="538"/>
      <c r="CK17" s="538"/>
      <c r="CL17" s="538"/>
      <c r="CM17" s="538"/>
      <c r="CN17" s="538"/>
      <c r="CO17" s="538"/>
      <c r="CP17" s="538"/>
      <c r="CQ17" s="538"/>
      <c r="CR17" s="538"/>
      <c r="CS17" s="538"/>
      <c r="CT17" s="538"/>
      <c r="CU17" s="538"/>
      <c r="CV17" s="538"/>
      <c r="CW17" s="538"/>
      <c r="CX17" s="538"/>
      <c r="CY17" s="538"/>
      <c r="CZ17" s="538"/>
      <c r="DA17" s="538"/>
    </row>
    <row r="18" spans="1:105" s="129" customFormat="1" ht="36.75" customHeight="1" x14ac:dyDescent="0.2">
      <c r="A18" s="149"/>
      <c r="B18" s="539" t="s">
        <v>364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540"/>
      <c r="AJ18" s="541">
        <v>1</v>
      </c>
      <c r="AK18" s="541"/>
      <c r="AL18" s="541"/>
      <c r="AM18" s="541"/>
      <c r="AN18" s="541"/>
      <c r="AO18" s="541"/>
      <c r="AP18" s="541"/>
      <c r="AQ18" s="541"/>
      <c r="AR18" s="541"/>
      <c r="AS18" s="541"/>
      <c r="AT18" s="541"/>
      <c r="AU18" s="541"/>
      <c r="AV18" s="541"/>
      <c r="AW18" s="541"/>
      <c r="AX18" s="541"/>
      <c r="AY18" s="541"/>
      <c r="AZ18" s="541"/>
      <c r="BA18" s="541">
        <v>1</v>
      </c>
      <c r="BB18" s="541"/>
      <c r="BC18" s="541"/>
      <c r="BD18" s="541"/>
      <c r="BE18" s="541"/>
      <c r="BF18" s="541"/>
      <c r="BG18" s="541"/>
      <c r="BH18" s="541"/>
      <c r="BI18" s="541"/>
      <c r="BJ18" s="541"/>
      <c r="BK18" s="541"/>
      <c r="BL18" s="541"/>
      <c r="BM18" s="541"/>
      <c r="BN18" s="541"/>
      <c r="BO18" s="541"/>
      <c r="BP18" s="541"/>
      <c r="BQ18" s="541"/>
      <c r="BR18" s="542" t="s">
        <v>451</v>
      </c>
      <c r="BS18" s="543"/>
      <c r="BT18" s="543"/>
      <c r="BU18" s="543"/>
      <c r="BV18" s="543"/>
      <c r="BW18" s="543"/>
      <c r="BX18" s="543"/>
      <c r="BY18" s="543"/>
      <c r="BZ18" s="543"/>
      <c r="CA18" s="543"/>
      <c r="CB18" s="543"/>
      <c r="CC18" s="543"/>
      <c r="CD18" s="543"/>
      <c r="CE18" s="543"/>
      <c r="CF18" s="543"/>
      <c r="CG18" s="543"/>
      <c r="CH18" s="543"/>
      <c r="CI18" s="544"/>
      <c r="CJ18" s="544"/>
      <c r="CK18" s="544"/>
      <c r="CL18" s="544"/>
      <c r="CM18" s="544"/>
      <c r="CN18" s="544"/>
      <c r="CO18" s="544"/>
      <c r="CP18" s="544"/>
      <c r="CQ18" s="544"/>
      <c r="CR18" s="544"/>
      <c r="CS18" s="544"/>
      <c r="CT18" s="544"/>
      <c r="CU18" s="544"/>
      <c r="CV18" s="544"/>
      <c r="CW18" s="544"/>
      <c r="CX18" s="544"/>
      <c r="CY18" s="544"/>
      <c r="CZ18" s="544"/>
      <c r="DA18" s="544"/>
    </row>
    <row r="19" spans="1:105" s="129" customFormat="1" ht="36.75" customHeight="1" x14ac:dyDescent="0.2">
      <c r="A19" s="149"/>
      <c r="B19" s="539" t="s">
        <v>365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9"/>
      <c r="AF19" s="539"/>
      <c r="AG19" s="539"/>
      <c r="AH19" s="539"/>
      <c r="AI19" s="540"/>
      <c r="AJ19" s="541">
        <v>1</v>
      </c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>
        <v>1</v>
      </c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2" t="s">
        <v>451</v>
      </c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3"/>
      <c r="CD19" s="543"/>
      <c r="CE19" s="543"/>
      <c r="CF19" s="543"/>
      <c r="CG19" s="543"/>
      <c r="CH19" s="543"/>
      <c r="CI19" s="545"/>
      <c r="CJ19" s="545"/>
      <c r="CK19" s="545"/>
      <c r="CL19" s="545"/>
      <c r="CM19" s="545"/>
      <c r="CN19" s="545"/>
      <c r="CO19" s="545"/>
      <c r="CP19" s="545"/>
      <c r="CQ19" s="545"/>
      <c r="CR19" s="545"/>
      <c r="CS19" s="545"/>
      <c r="CT19" s="545"/>
      <c r="CU19" s="545"/>
      <c r="CV19" s="545"/>
      <c r="CW19" s="545"/>
      <c r="CX19" s="545"/>
      <c r="CY19" s="545"/>
      <c r="CZ19" s="545"/>
      <c r="DA19" s="545"/>
    </row>
    <row r="20" spans="1:105" s="129" customFormat="1" ht="31.5" customHeight="1" x14ac:dyDescent="0.2">
      <c r="A20" s="149"/>
      <c r="B20" s="539" t="s">
        <v>366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39"/>
      <c r="AI20" s="540"/>
      <c r="AJ20" s="541">
        <v>1</v>
      </c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>
        <v>1</v>
      </c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542" t="s">
        <v>451</v>
      </c>
      <c r="BS20" s="543"/>
      <c r="BT20" s="543"/>
      <c r="BU20" s="543"/>
      <c r="BV20" s="543"/>
      <c r="BW20" s="543"/>
      <c r="BX20" s="543"/>
      <c r="BY20" s="543"/>
      <c r="BZ20" s="543"/>
      <c r="CA20" s="543"/>
      <c r="CB20" s="543"/>
      <c r="CC20" s="543"/>
      <c r="CD20" s="543"/>
      <c r="CE20" s="543"/>
      <c r="CF20" s="543"/>
      <c r="CG20" s="543"/>
      <c r="CH20" s="543"/>
      <c r="CI20" s="546"/>
      <c r="CJ20" s="546"/>
      <c r="CK20" s="546"/>
      <c r="CL20" s="546"/>
      <c r="CM20" s="546"/>
      <c r="CN20" s="546"/>
      <c r="CO20" s="546"/>
      <c r="CP20" s="546"/>
      <c r="CQ20" s="546"/>
      <c r="CR20" s="546"/>
      <c r="CS20" s="546"/>
      <c r="CT20" s="546"/>
      <c r="CU20" s="546"/>
      <c r="CV20" s="546"/>
      <c r="CW20" s="546"/>
      <c r="CX20" s="546"/>
      <c r="CY20" s="546"/>
      <c r="CZ20" s="546"/>
      <c r="DA20" s="546"/>
    </row>
    <row r="21" spans="1:105" s="129" customFormat="1" ht="23.25" customHeight="1" x14ac:dyDescent="0.2">
      <c r="A21" s="149"/>
      <c r="B21" s="539" t="s">
        <v>367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39"/>
      <c r="AE21" s="539"/>
      <c r="AF21" s="539"/>
      <c r="AG21" s="539"/>
      <c r="AH21" s="539"/>
      <c r="AI21" s="540"/>
      <c r="AJ21" s="547"/>
      <c r="AK21" s="548"/>
      <c r="AL21" s="548"/>
      <c r="AM21" s="548"/>
      <c r="AN21" s="548"/>
      <c r="AO21" s="548"/>
      <c r="AP21" s="548"/>
      <c r="AQ21" s="548"/>
      <c r="AR21" s="548"/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8"/>
      <c r="BD21" s="548"/>
      <c r="BE21" s="548"/>
      <c r="BF21" s="548"/>
      <c r="BG21" s="548"/>
      <c r="BH21" s="548"/>
      <c r="BI21" s="548"/>
      <c r="BJ21" s="548"/>
      <c r="BK21" s="548"/>
      <c r="BL21" s="548"/>
      <c r="BM21" s="548"/>
      <c r="BN21" s="548"/>
      <c r="BO21" s="548"/>
      <c r="BP21" s="548"/>
      <c r="BQ21" s="548"/>
      <c r="BR21" s="549"/>
      <c r="BS21" s="549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50"/>
      <c r="CI21" s="551" t="s">
        <v>370</v>
      </c>
      <c r="CJ21" s="551"/>
      <c r="CK21" s="551"/>
      <c r="CL21" s="551"/>
      <c r="CM21" s="551"/>
      <c r="CN21" s="551"/>
      <c r="CO21" s="551"/>
      <c r="CP21" s="551"/>
      <c r="CQ21" s="551"/>
      <c r="CR21" s="551"/>
      <c r="CS21" s="551"/>
      <c r="CT21" s="551"/>
      <c r="CU21" s="551"/>
      <c r="CV21" s="551"/>
      <c r="CW21" s="551"/>
      <c r="CX21" s="551"/>
      <c r="CY21" s="551"/>
      <c r="CZ21" s="551"/>
      <c r="DA21" s="551"/>
    </row>
    <row r="22" spans="1:105" s="129" customFormat="1" ht="23.25" customHeight="1" x14ac:dyDescent="0.2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</row>
  </sheetData>
  <mergeCells count="41">
    <mergeCell ref="B21:AI21"/>
    <mergeCell ref="AJ21:AZ21"/>
    <mergeCell ref="BA21:BQ21"/>
    <mergeCell ref="BR21:CH21"/>
    <mergeCell ref="CI21:DA21"/>
    <mergeCell ref="B20:AI20"/>
    <mergeCell ref="AJ20:AZ20"/>
    <mergeCell ref="BA20:BQ20"/>
    <mergeCell ref="BR20:CH20"/>
    <mergeCell ref="CI20:DA20"/>
    <mergeCell ref="B19:AI19"/>
    <mergeCell ref="AJ19:AZ19"/>
    <mergeCell ref="BA19:BQ19"/>
    <mergeCell ref="BR19:CH19"/>
    <mergeCell ref="CI19:DA19"/>
    <mergeCell ref="B18:AI18"/>
    <mergeCell ref="AJ18:AZ18"/>
    <mergeCell ref="BA18:BQ18"/>
    <mergeCell ref="BR18:CH18"/>
    <mergeCell ref="CI18:DA18"/>
    <mergeCell ref="A17:AI17"/>
    <mergeCell ref="AJ17:AZ17"/>
    <mergeCell ref="BA17:BQ17"/>
    <mergeCell ref="BR17:CH17"/>
    <mergeCell ref="CI17:DA17"/>
    <mergeCell ref="C14:BG14"/>
    <mergeCell ref="A16:AI16"/>
    <mergeCell ref="AJ16:AZ16"/>
    <mergeCell ref="Q9:W9"/>
    <mergeCell ref="X9:AA9"/>
    <mergeCell ref="A10:DA10"/>
    <mergeCell ref="Y11:CC11"/>
    <mergeCell ref="Y12:CC12"/>
    <mergeCell ref="BA16:BQ16"/>
    <mergeCell ref="BR16:CH16"/>
    <mergeCell ref="CI16:DA16"/>
    <mergeCell ref="A5:DA5"/>
    <mergeCell ref="A6:AV6"/>
    <mergeCell ref="AW6:DA6"/>
    <mergeCell ref="AW7:DA7"/>
    <mergeCell ref="C13:BG13"/>
  </mergeCells>
  <hyperlinks>
    <hyperlink ref="BR18" r:id="rId1"/>
    <hyperlink ref="BR19" r:id="rId2"/>
    <hyperlink ref="BR20" r:id="rId3"/>
  </hyperlinks>
  <pageMargins left="0.78740157480314965" right="0.51181102362204722" top="0.59055118110236227" bottom="0.39370078740157483" header="0.19685039370078741" footer="0.19685039370078741"/>
  <pageSetup paperSize="9" orientation="portrait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9"/>
  <sheetViews>
    <sheetView view="pageBreakPreview" topLeftCell="A2" zoomScale="70" zoomScaleNormal="80" zoomScaleSheetLayoutView="70" workbookViewId="0">
      <selection activeCell="F17" sqref="F17"/>
    </sheetView>
  </sheetViews>
  <sheetFormatPr defaultRowHeight="15.75" x14ac:dyDescent="0.25"/>
  <cols>
    <col min="1" max="1" width="5.42578125" style="71" customWidth="1"/>
    <col min="2" max="2" width="24.7109375" style="71" customWidth="1"/>
    <col min="3" max="3" width="26.28515625" style="71" customWidth="1"/>
    <col min="4" max="4" width="27.28515625" style="71" customWidth="1"/>
    <col min="5" max="5" width="19.5703125" style="71" customWidth="1"/>
    <col min="6" max="6" width="30.5703125" style="71" customWidth="1"/>
    <col min="7" max="7" width="29.5703125" style="71" customWidth="1"/>
    <col min="8" max="8" width="24.28515625" style="71" customWidth="1"/>
    <col min="9" max="9" width="4.85546875" customWidth="1"/>
    <col min="10" max="21" width="0" hidden="1" customWidth="1"/>
  </cols>
  <sheetData>
    <row r="1" spans="1:21" ht="3" customHeight="1" x14ac:dyDescent="0.25"/>
    <row r="2" spans="1:21" x14ac:dyDescent="0.25">
      <c r="H2" s="49" t="s">
        <v>141</v>
      </c>
    </row>
    <row r="3" spans="1:21" x14ac:dyDescent="0.25">
      <c r="H3" s="48" t="s">
        <v>110</v>
      </c>
    </row>
    <row r="4" spans="1:21" ht="12.75" customHeight="1" x14ac:dyDescent="0.25">
      <c r="H4" s="12" t="s">
        <v>182</v>
      </c>
    </row>
    <row r="6" spans="1:21" ht="18.75" x14ac:dyDescent="0.3">
      <c r="A6" s="557" t="s">
        <v>324</v>
      </c>
      <c r="B6" s="557"/>
      <c r="C6" s="557"/>
      <c r="D6" s="557"/>
      <c r="E6" s="557"/>
      <c r="F6" s="557"/>
      <c r="G6" s="557"/>
      <c r="H6" s="557"/>
    </row>
    <row r="7" spans="1:21" ht="20.25" x14ac:dyDescent="0.3">
      <c r="A7" s="109"/>
      <c r="B7" s="109"/>
      <c r="C7" s="114"/>
      <c r="D7" s="80" t="s">
        <v>325</v>
      </c>
      <c r="E7" s="115" t="s">
        <v>185</v>
      </c>
      <c r="F7" s="109"/>
      <c r="G7" s="109"/>
      <c r="H7" s="109"/>
    </row>
    <row r="8" spans="1:21" x14ac:dyDescent="0.25">
      <c r="A8" s="108"/>
      <c r="B8" s="108"/>
      <c r="C8"/>
      <c r="D8"/>
      <c r="E8" s="113" t="s">
        <v>13</v>
      </c>
      <c r="F8" s="108"/>
      <c r="G8" s="108"/>
      <c r="H8" s="108"/>
    </row>
    <row r="9" spans="1:21" ht="18.75" x14ac:dyDescent="0.3">
      <c r="A9" s="108"/>
      <c r="B9" s="108"/>
      <c r="C9"/>
      <c r="D9"/>
      <c r="E9" s="80" t="s">
        <v>186</v>
      </c>
      <c r="F9" s="108"/>
      <c r="G9" s="108"/>
      <c r="H9" s="108"/>
    </row>
    <row r="10" spans="1:21" ht="18.75" x14ac:dyDescent="0.3">
      <c r="A10" s="108"/>
      <c r="B10" s="108"/>
      <c r="C10"/>
      <c r="D10"/>
      <c r="E10" s="80"/>
      <c r="F10" s="108"/>
      <c r="G10" s="108"/>
      <c r="H10" s="108"/>
    </row>
    <row r="11" spans="1:21" ht="18.75" x14ac:dyDescent="0.3">
      <c r="A11" s="108"/>
      <c r="B11" s="108"/>
      <c r="C11"/>
      <c r="D11" s="110" t="s">
        <v>339</v>
      </c>
      <c r="E11" s="120" t="s">
        <v>338</v>
      </c>
      <c r="F11" s="142" t="s">
        <v>485</v>
      </c>
      <c r="G11" s="108"/>
      <c r="H11" s="108"/>
    </row>
    <row r="12" spans="1:21" x14ac:dyDescent="0.25">
      <c r="B12" s="111"/>
      <c r="D12" s="111"/>
      <c r="E12" s="111"/>
      <c r="F12" s="111"/>
      <c r="G12" s="111"/>
      <c r="I12" s="111"/>
      <c r="J12" s="111"/>
      <c r="K12" s="112"/>
      <c r="L12" s="112"/>
      <c r="M12" s="112"/>
    </row>
    <row r="13" spans="1:21" ht="20.25" x14ac:dyDescent="0.3">
      <c r="A13" s="558" t="s">
        <v>486</v>
      </c>
      <c r="B13" s="558"/>
      <c r="C13" s="558"/>
      <c r="D13" s="558"/>
      <c r="E13" s="558"/>
      <c r="F13" s="558"/>
      <c r="G13" s="558"/>
      <c r="H13" s="558"/>
    </row>
    <row r="14" spans="1:21" ht="55.5" customHeight="1" x14ac:dyDescent="0.2">
      <c r="A14" s="72" t="s">
        <v>176</v>
      </c>
      <c r="B14" s="72" t="s">
        <v>327</v>
      </c>
      <c r="C14" s="72" t="s">
        <v>328</v>
      </c>
      <c r="D14" s="72" t="s">
        <v>177</v>
      </c>
      <c r="E14" s="72" t="s">
        <v>333</v>
      </c>
      <c r="F14" s="72" t="s">
        <v>332</v>
      </c>
      <c r="G14" s="72" t="s">
        <v>389</v>
      </c>
      <c r="H14" s="72" t="s">
        <v>330</v>
      </c>
    </row>
    <row r="15" spans="1:21" ht="12.75" x14ac:dyDescent="0.2">
      <c r="A15" s="127"/>
      <c r="B15" s="127">
        <v>1</v>
      </c>
      <c r="C15" s="127">
        <v>2</v>
      </c>
      <c r="D15" s="127">
        <v>3</v>
      </c>
      <c r="E15" s="127">
        <v>4</v>
      </c>
      <c r="F15" s="127">
        <v>5</v>
      </c>
      <c r="G15" s="127">
        <v>6</v>
      </c>
      <c r="H15" s="127">
        <v>7</v>
      </c>
    </row>
    <row r="16" spans="1:21" ht="22.5" customHeight="1" x14ac:dyDescent="0.2">
      <c r="A16" s="74">
        <v>1</v>
      </c>
      <c r="B16" s="554" t="s">
        <v>121</v>
      </c>
      <c r="C16" s="75" t="s">
        <v>178</v>
      </c>
      <c r="D16" s="75" t="s">
        <v>178</v>
      </c>
      <c r="E16" s="75" t="s">
        <v>329</v>
      </c>
      <c r="F16" s="76">
        <v>0.8</v>
      </c>
      <c r="G16" s="76"/>
      <c r="H16" s="76"/>
      <c r="J16" s="271">
        <v>0.95</v>
      </c>
      <c r="K16" s="271">
        <v>0.8</v>
      </c>
      <c r="L16" s="273">
        <v>0.8</v>
      </c>
      <c r="M16" s="274">
        <v>0.45</v>
      </c>
      <c r="N16" s="275">
        <v>0.25</v>
      </c>
      <c r="O16" s="276">
        <v>0.2</v>
      </c>
      <c r="P16" s="277">
        <v>0.3</v>
      </c>
      <c r="Q16" s="278">
        <v>0.35</v>
      </c>
      <c r="R16" s="279">
        <v>0.4</v>
      </c>
      <c r="S16" s="280">
        <v>0.7</v>
      </c>
      <c r="T16" s="281">
        <v>0.9</v>
      </c>
      <c r="U16" s="282">
        <v>1</v>
      </c>
    </row>
    <row r="17" spans="1:21" ht="22.5" customHeight="1" x14ac:dyDescent="0.2">
      <c r="A17" s="74">
        <v>2</v>
      </c>
      <c r="B17" s="555"/>
      <c r="C17" s="75" t="s">
        <v>179</v>
      </c>
      <c r="D17" s="75" t="s">
        <v>179</v>
      </c>
      <c r="E17" s="75" t="s">
        <v>329</v>
      </c>
      <c r="F17" s="76">
        <v>0.28999999999999998</v>
      </c>
      <c r="G17" s="76"/>
      <c r="H17" s="76"/>
      <c r="J17" s="271">
        <v>0.28999999999999998</v>
      </c>
      <c r="K17" s="272">
        <v>0.27500000000000002</v>
      </c>
      <c r="L17" s="273">
        <v>0.25</v>
      </c>
      <c r="M17" s="274">
        <v>0.24</v>
      </c>
      <c r="N17" s="275">
        <v>0.23</v>
      </c>
      <c r="O17" s="276">
        <v>0.21</v>
      </c>
      <c r="P17" s="277">
        <v>0.21</v>
      </c>
      <c r="Q17" s="278">
        <v>0.21</v>
      </c>
      <c r="R17" s="279">
        <v>0.22</v>
      </c>
      <c r="S17" s="280">
        <v>0.25</v>
      </c>
      <c r="T17" s="281">
        <v>0.27500000000000002</v>
      </c>
      <c r="U17" s="282">
        <v>0.28999999999999998</v>
      </c>
    </row>
    <row r="18" spans="1:21" ht="31.5" customHeight="1" x14ac:dyDescent="0.2">
      <c r="A18" s="74">
        <v>3</v>
      </c>
      <c r="B18" s="555"/>
      <c r="C18" s="75" t="s">
        <v>184</v>
      </c>
      <c r="D18" s="75" t="str">
        <f>C18</f>
        <v>ООО "КРУГ"</v>
      </c>
      <c r="E18" s="75" t="s">
        <v>329</v>
      </c>
      <c r="F18" s="76">
        <v>0.9</v>
      </c>
      <c r="G18" s="76"/>
      <c r="H18" s="76"/>
      <c r="J18" s="271">
        <v>0.09</v>
      </c>
      <c r="K18" s="272">
        <v>0.1</v>
      </c>
      <c r="L18" s="273">
        <v>0.1</v>
      </c>
      <c r="M18" s="274">
        <v>8.5000000000000006E-2</v>
      </c>
      <c r="N18" s="275">
        <v>0.09</v>
      </c>
      <c r="O18" s="276">
        <v>8.5000000000000006E-2</v>
      </c>
      <c r="P18" s="277">
        <v>8.5000000000000006E-2</v>
      </c>
      <c r="Q18" s="278">
        <v>8.5000000000000006E-2</v>
      </c>
      <c r="R18" s="279">
        <v>8.5000000000000006E-2</v>
      </c>
      <c r="S18" s="280">
        <v>0.09</v>
      </c>
      <c r="T18" s="281">
        <v>9.5000000000000001E-2</v>
      </c>
      <c r="U18" s="282">
        <v>0.1</v>
      </c>
    </row>
    <row r="19" spans="1:21" ht="22.5" customHeight="1" x14ac:dyDescent="0.2">
      <c r="A19" s="74">
        <v>4</v>
      </c>
      <c r="B19" s="555"/>
      <c r="C19" s="75" t="s">
        <v>183</v>
      </c>
      <c r="D19" s="75" t="str">
        <f t="shared" ref="D19:D27" si="0">C19</f>
        <v>ИП Первухин Л.В.</v>
      </c>
      <c r="E19" s="75" t="s">
        <v>329</v>
      </c>
      <c r="F19" s="76">
        <v>1.4E-2</v>
      </c>
      <c r="G19" s="76"/>
      <c r="H19" s="76"/>
      <c r="J19" s="271">
        <v>1.4E-2</v>
      </c>
      <c r="K19" s="272">
        <v>1.2E-2</v>
      </c>
      <c r="L19" s="273">
        <v>9.0889999999999999E-3</v>
      </c>
      <c r="M19" s="274">
        <v>7.0000000000000001E-3</v>
      </c>
      <c r="N19" s="275">
        <v>1.6000000000000001E-3</v>
      </c>
      <c r="O19" s="276">
        <v>1E-3</v>
      </c>
      <c r="P19" s="277">
        <v>1E-3</v>
      </c>
      <c r="Q19" s="278">
        <v>1E-3</v>
      </c>
      <c r="R19" s="279">
        <v>1.5E-3</v>
      </c>
      <c r="S19" s="280">
        <v>0.01</v>
      </c>
      <c r="T19" s="281">
        <v>1.2E-2</v>
      </c>
      <c r="U19" s="282">
        <v>1.2999999999999999E-2</v>
      </c>
    </row>
    <row r="20" spans="1:21" ht="22.5" customHeight="1" x14ac:dyDescent="0.2">
      <c r="A20" s="74">
        <v>5</v>
      </c>
      <c r="B20" s="555"/>
      <c r="C20" s="75" t="s">
        <v>180</v>
      </c>
      <c r="D20" s="75" t="str">
        <f t="shared" si="0"/>
        <v>АО "ТНН"</v>
      </c>
      <c r="E20" s="75" t="s">
        <v>329</v>
      </c>
      <c r="F20" s="76">
        <v>0.1</v>
      </c>
      <c r="G20" s="76"/>
      <c r="H20" s="76"/>
      <c r="J20" s="271">
        <v>0.1</v>
      </c>
      <c r="K20" s="272">
        <v>0.08</v>
      </c>
      <c r="L20" s="273">
        <v>5.5E-2</v>
      </c>
      <c r="M20" s="274">
        <v>0.02</v>
      </c>
      <c r="N20" s="275">
        <v>5.0000000000000001E-3</v>
      </c>
      <c r="O20" s="276">
        <v>2E-3</v>
      </c>
      <c r="P20" s="277">
        <v>2E-3</v>
      </c>
      <c r="Q20" s="278">
        <v>2E-3</v>
      </c>
      <c r="R20" s="279">
        <v>5.0000000000000001E-3</v>
      </c>
      <c r="S20" s="280">
        <v>0.04</v>
      </c>
      <c r="T20" s="281">
        <v>0.08</v>
      </c>
      <c r="U20" s="282">
        <v>0.1</v>
      </c>
    </row>
    <row r="21" spans="1:21" ht="22.5" customHeight="1" x14ac:dyDescent="0.2">
      <c r="A21" s="74">
        <v>6</v>
      </c>
      <c r="B21" s="555"/>
      <c r="C21" s="75" t="s">
        <v>180</v>
      </c>
      <c r="D21" s="75" t="str">
        <f>C21</f>
        <v>АО "ТНН"</v>
      </c>
      <c r="E21" s="75" t="s">
        <v>329</v>
      </c>
      <c r="F21" s="76">
        <v>2.5000000000000001E-2</v>
      </c>
      <c r="G21" s="76"/>
      <c r="H21" s="76"/>
      <c r="J21" s="271">
        <v>2.5000000000000001E-2</v>
      </c>
      <c r="K21" s="272">
        <v>0.02</v>
      </c>
      <c r="L21" s="273">
        <v>0.02</v>
      </c>
      <c r="M21" s="274">
        <v>0.01</v>
      </c>
      <c r="N21" s="275">
        <v>5.0000000000000001E-3</v>
      </c>
      <c r="O21" s="276">
        <v>0</v>
      </c>
      <c r="P21" s="277">
        <v>0</v>
      </c>
      <c r="Q21" s="278">
        <v>0</v>
      </c>
      <c r="R21" s="279">
        <v>5.0000000000000001E-3</v>
      </c>
      <c r="S21" s="280">
        <v>1.4999999999999999E-2</v>
      </c>
      <c r="T21" s="281">
        <v>0.02</v>
      </c>
      <c r="U21" s="282">
        <v>2.5000000000000001E-2</v>
      </c>
    </row>
    <row r="22" spans="1:21" ht="22.5" customHeight="1" x14ac:dyDescent="0.2">
      <c r="A22" s="74">
        <v>7</v>
      </c>
      <c r="B22" s="555"/>
      <c r="C22" s="75" t="s">
        <v>181</v>
      </c>
      <c r="D22" s="75" t="str">
        <f t="shared" si="0"/>
        <v>АО "РЭД"</v>
      </c>
      <c r="E22" s="75" t="s">
        <v>329</v>
      </c>
      <c r="F22" s="76">
        <v>0.25</v>
      </c>
      <c r="G22" s="76"/>
      <c r="H22" s="76"/>
      <c r="J22" s="271">
        <v>0.25</v>
      </c>
      <c r="K22" s="272">
        <v>0.23</v>
      </c>
      <c r="L22" s="273">
        <v>0.155</v>
      </c>
      <c r="M22" s="274">
        <v>0.09</v>
      </c>
      <c r="N22" s="275">
        <v>0.03</v>
      </c>
      <c r="O22" s="276">
        <v>0.02</v>
      </c>
      <c r="P22" s="277">
        <v>0.02</v>
      </c>
      <c r="Q22" s="278">
        <v>0.02</v>
      </c>
      <c r="R22" s="279">
        <v>0.03</v>
      </c>
      <c r="S22" s="280">
        <v>0.09</v>
      </c>
      <c r="T22" s="281">
        <v>0.155</v>
      </c>
      <c r="U22" s="282">
        <v>0.25</v>
      </c>
    </row>
    <row r="23" spans="1:21" ht="22.5" customHeight="1" x14ac:dyDescent="0.2">
      <c r="A23" s="74">
        <v>8</v>
      </c>
      <c r="B23" s="555"/>
      <c r="C23" s="331" t="s">
        <v>383</v>
      </c>
      <c r="D23" s="75" t="str">
        <f t="shared" si="0"/>
        <v>ООО "РАМА"</v>
      </c>
      <c r="E23" s="75" t="s">
        <v>329</v>
      </c>
      <c r="F23" s="330">
        <v>3.0200000000000001E-2</v>
      </c>
      <c r="G23" s="76"/>
      <c r="H23" s="76"/>
      <c r="J23" s="271">
        <v>3.0199999999999998E-2</v>
      </c>
      <c r="K23" s="272">
        <v>2.7199999999999998E-2</v>
      </c>
      <c r="L23" s="273">
        <v>2.0199999999999999E-2</v>
      </c>
      <c r="M23" s="274">
        <v>1.72E-2</v>
      </c>
      <c r="N23" s="275">
        <v>8.199999999999999E-3</v>
      </c>
      <c r="O23" s="276">
        <v>7.1999999999999998E-3</v>
      </c>
      <c r="P23" s="277">
        <v>7.1999999999999998E-3</v>
      </c>
      <c r="Q23" s="278">
        <v>7.1999999999999998E-3</v>
      </c>
      <c r="R23" s="279">
        <v>8.199999999999999E-3</v>
      </c>
      <c r="S23" s="280">
        <v>1.72E-2</v>
      </c>
      <c r="T23" s="281">
        <v>2.7199999999999998E-2</v>
      </c>
      <c r="U23" s="282">
        <v>3.0199999999999998E-2</v>
      </c>
    </row>
    <row r="24" spans="1:21" ht="21" customHeight="1" x14ac:dyDescent="0.2">
      <c r="A24" s="74">
        <v>9</v>
      </c>
      <c r="B24" s="555"/>
      <c r="C24" s="331" t="s">
        <v>446</v>
      </c>
      <c r="D24" s="75" t="str">
        <f t="shared" si="0"/>
        <v>ООО "Промсырье"</v>
      </c>
      <c r="E24" s="75" t="s">
        <v>329</v>
      </c>
      <c r="F24" s="330">
        <v>0.01</v>
      </c>
      <c r="G24" s="76"/>
      <c r="H24" s="76"/>
      <c r="J24" s="271">
        <v>0.01</v>
      </c>
      <c r="K24" s="272">
        <v>8.9999999999999993E-3</v>
      </c>
      <c r="L24" s="273">
        <v>7.0000000000000001E-3</v>
      </c>
      <c r="M24" s="274">
        <v>7.0000000000000001E-3</v>
      </c>
      <c r="N24" s="275">
        <v>8.0000000000000002E-3</v>
      </c>
      <c r="O24" s="276">
        <v>8.0000000000000002E-3</v>
      </c>
      <c r="P24" s="277">
        <v>8.0000000000000002E-3</v>
      </c>
      <c r="Q24" s="278">
        <v>8.0000000000000002E-3</v>
      </c>
      <c r="R24" s="279">
        <v>8.0000000000000002E-3</v>
      </c>
      <c r="S24" s="280">
        <v>8.0000000000000002E-3</v>
      </c>
      <c r="T24" s="281">
        <v>8.9999999999999993E-3</v>
      </c>
      <c r="U24" s="282">
        <v>0.01</v>
      </c>
    </row>
    <row r="25" spans="1:21" ht="30.75" customHeight="1" x14ac:dyDescent="0.2">
      <c r="A25" s="74">
        <v>10</v>
      </c>
      <c r="B25" s="555"/>
      <c r="C25" s="331" t="s">
        <v>471</v>
      </c>
      <c r="D25" s="75" t="str">
        <f>C25</f>
        <v>ИП Климцова А.В.</v>
      </c>
      <c r="E25" s="75" t="s">
        <v>329</v>
      </c>
      <c r="F25" s="332">
        <v>0</v>
      </c>
      <c r="G25" s="76"/>
      <c r="H25" s="76"/>
    </row>
    <row r="26" spans="1:21" ht="22.5" customHeight="1" x14ac:dyDescent="0.2">
      <c r="A26" s="74">
        <v>11</v>
      </c>
      <c r="B26" s="555"/>
      <c r="C26" s="75" t="s">
        <v>188</v>
      </c>
      <c r="D26" s="75" t="str">
        <f t="shared" si="0"/>
        <v>ООО "Лизард"</v>
      </c>
      <c r="E26" s="75" t="s">
        <v>329</v>
      </c>
      <c r="F26" s="76">
        <v>0</v>
      </c>
      <c r="G26" s="76"/>
      <c r="H26" s="76"/>
      <c r="J26" s="271">
        <v>2.5000000000000001E-3</v>
      </c>
      <c r="K26" s="272">
        <v>2.5000000000000001E-3</v>
      </c>
      <c r="L26" s="273">
        <v>2E-3</v>
      </c>
      <c r="M26" s="274">
        <v>2E-3</v>
      </c>
      <c r="N26" s="275">
        <v>0</v>
      </c>
      <c r="O26" s="276">
        <v>0</v>
      </c>
      <c r="P26" s="277">
        <v>0</v>
      </c>
      <c r="Q26" s="278">
        <v>0</v>
      </c>
      <c r="R26" s="279">
        <v>1.5E-3</v>
      </c>
      <c r="S26" s="280">
        <v>2.5000000000000001E-3</v>
      </c>
      <c r="T26" s="281">
        <v>2.5000000000000001E-3</v>
      </c>
      <c r="U26" s="282">
        <v>2.5000000000000001E-3</v>
      </c>
    </row>
    <row r="27" spans="1:21" ht="55.5" customHeight="1" x14ac:dyDescent="0.2">
      <c r="A27" s="74">
        <v>12</v>
      </c>
      <c r="B27" s="556"/>
      <c r="C27" s="75" t="s">
        <v>189</v>
      </c>
      <c r="D27" s="75" t="str">
        <f t="shared" si="0"/>
        <v>ООО "Научно-производственный центр гидроавтоматики"</v>
      </c>
      <c r="E27" s="75" t="s">
        <v>329</v>
      </c>
      <c r="F27" s="76">
        <v>0</v>
      </c>
      <c r="G27" s="76"/>
      <c r="H27" s="76"/>
      <c r="J27" s="271">
        <v>5.8999999999999997E-2</v>
      </c>
      <c r="K27" s="272">
        <v>5.5E-2</v>
      </c>
      <c r="L27" s="273">
        <v>3.5999999999999997E-2</v>
      </c>
      <c r="M27" s="274">
        <v>2.5000000000000001E-2</v>
      </c>
      <c r="N27" s="275">
        <v>0</v>
      </c>
      <c r="O27" s="276">
        <v>0</v>
      </c>
      <c r="P27" s="277">
        <v>0</v>
      </c>
      <c r="Q27" s="278">
        <v>0</v>
      </c>
      <c r="R27" s="279">
        <v>0</v>
      </c>
      <c r="S27" s="280">
        <v>2.5000000000000001E-2</v>
      </c>
      <c r="T27" s="281">
        <v>3.9E-2</v>
      </c>
      <c r="U27" s="282">
        <v>5.0999999999999997E-2</v>
      </c>
    </row>
    <row r="28" spans="1:21" ht="22.5" customHeight="1" x14ac:dyDescent="0.25">
      <c r="A28" s="685"/>
      <c r="B28" s="74" t="s">
        <v>633</v>
      </c>
      <c r="C28" s="685" t="s">
        <v>634</v>
      </c>
      <c r="D28" s="685" t="s">
        <v>635</v>
      </c>
      <c r="E28" s="685" t="s">
        <v>636</v>
      </c>
      <c r="F28" s="76">
        <f>SUM(F16:F27)</f>
        <v>2.4191999999999996</v>
      </c>
      <c r="G28" s="76"/>
      <c r="H28" s="76"/>
    </row>
    <row r="29" spans="1:21" x14ac:dyDescent="0.25">
      <c r="H29" s="49" t="s">
        <v>141</v>
      </c>
      <c r="J29" s="271">
        <v>4</v>
      </c>
      <c r="K29" s="272">
        <v>3.6</v>
      </c>
      <c r="L29" s="273">
        <v>3.4</v>
      </c>
      <c r="M29" s="274">
        <v>2.5</v>
      </c>
      <c r="N29" s="275">
        <v>2.2000000000000002</v>
      </c>
      <c r="O29" s="276">
        <v>2</v>
      </c>
      <c r="P29" s="277">
        <v>2</v>
      </c>
      <c r="Q29" s="278">
        <v>2.15</v>
      </c>
      <c r="R29" s="279">
        <v>2.35</v>
      </c>
      <c r="S29" s="280">
        <v>3</v>
      </c>
      <c r="T29" s="281">
        <v>3.5</v>
      </c>
      <c r="U29" s="282">
        <v>4.3</v>
      </c>
    </row>
    <row r="30" spans="1:21" x14ac:dyDescent="0.25">
      <c r="H30" s="48" t="s">
        <v>110</v>
      </c>
    </row>
    <row r="31" spans="1:21" ht="12.75" customHeight="1" x14ac:dyDescent="0.25">
      <c r="H31" s="12" t="s">
        <v>182</v>
      </c>
    </row>
    <row r="33" spans="1:13" ht="18.75" x14ac:dyDescent="0.3">
      <c r="A33" s="557" t="s">
        <v>324</v>
      </c>
      <c r="B33" s="557"/>
      <c r="C33" s="557"/>
      <c r="D33" s="557"/>
      <c r="E33" s="557"/>
      <c r="F33" s="557"/>
      <c r="G33" s="557"/>
      <c r="H33" s="557"/>
    </row>
    <row r="34" spans="1:13" ht="20.25" x14ac:dyDescent="0.3">
      <c r="A34" s="109"/>
      <c r="B34" s="109"/>
      <c r="C34" s="114"/>
      <c r="D34" s="80" t="s">
        <v>325</v>
      </c>
      <c r="E34" s="115" t="s">
        <v>185</v>
      </c>
      <c r="F34" s="109"/>
      <c r="G34" s="109"/>
      <c r="H34" s="109"/>
    </row>
    <row r="35" spans="1:13" x14ac:dyDescent="0.25">
      <c r="A35" s="108"/>
      <c r="B35" s="108"/>
      <c r="C35"/>
      <c r="D35"/>
      <c r="E35" s="113" t="s">
        <v>13</v>
      </c>
      <c r="F35" s="108"/>
      <c r="G35" s="108"/>
      <c r="H35" s="108"/>
    </row>
    <row r="36" spans="1:13" ht="18.75" x14ac:dyDescent="0.3">
      <c r="A36" s="108"/>
      <c r="B36" s="108"/>
      <c r="C36"/>
      <c r="D36"/>
      <c r="E36" s="80" t="s">
        <v>186</v>
      </c>
      <c r="F36" s="108"/>
      <c r="G36" s="108"/>
      <c r="H36" s="108"/>
    </row>
    <row r="37" spans="1:13" ht="18.75" x14ac:dyDescent="0.3">
      <c r="A37" s="108"/>
      <c r="B37" s="108"/>
      <c r="C37"/>
      <c r="D37"/>
      <c r="E37" s="80"/>
      <c r="F37" s="108"/>
      <c r="G37" s="108"/>
      <c r="H37" s="108"/>
    </row>
    <row r="38" spans="1:13" ht="18.75" x14ac:dyDescent="0.3">
      <c r="A38" s="108"/>
      <c r="B38" s="108"/>
      <c r="C38"/>
      <c r="D38" s="110" t="s">
        <v>339</v>
      </c>
      <c r="E38" s="120" t="s">
        <v>337</v>
      </c>
      <c r="F38" s="142" t="s">
        <v>485</v>
      </c>
      <c r="G38" s="108"/>
      <c r="H38" s="108"/>
    </row>
    <row r="39" spans="1:13" x14ac:dyDescent="0.25">
      <c r="B39" s="111"/>
      <c r="D39" s="111"/>
      <c r="E39" s="111"/>
      <c r="F39" s="111"/>
      <c r="G39" s="111"/>
      <c r="I39" s="111"/>
      <c r="J39" s="111"/>
      <c r="K39" s="112"/>
      <c r="L39" s="112"/>
      <c r="M39" s="112"/>
    </row>
    <row r="40" spans="1:13" ht="20.25" x14ac:dyDescent="0.3">
      <c r="A40" s="558" t="s">
        <v>487</v>
      </c>
      <c r="B40" s="558"/>
      <c r="C40" s="558"/>
      <c r="D40" s="558"/>
      <c r="E40" s="558"/>
      <c r="F40" s="558"/>
      <c r="G40" s="558"/>
      <c r="H40" s="558"/>
    </row>
    <row r="41" spans="1:13" ht="55.5" customHeight="1" x14ac:dyDescent="0.2">
      <c r="A41" s="72" t="s">
        <v>176</v>
      </c>
      <c r="B41" s="72" t="s">
        <v>327</v>
      </c>
      <c r="C41" s="72" t="s">
        <v>328</v>
      </c>
      <c r="D41" s="72" t="s">
        <v>177</v>
      </c>
      <c r="E41" s="72" t="s">
        <v>333</v>
      </c>
      <c r="F41" s="72" t="s">
        <v>332</v>
      </c>
      <c r="G41" s="72" t="s">
        <v>389</v>
      </c>
      <c r="H41" s="72" t="s">
        <v>330</v>
      </c>
    </row>
    <row r="42" spans="1:13" ht="12.75" x14ac:dyDescent="0.2">
      <c r="A42" s="127"/>
      <c r="B42" s="127">
        <v>1</v>
      </c>
      <c r="C42" s="127">
        <v>2</v>
      </c>
      <c r="D42" s="127">
        <v>3</v>
      </c>
      <c r="E42" s="127">
        <v>4</v>
      </c>
      <c r="F42" s="127">
        <v>5</v>
      </c>
      <c r="G42" s="127">
        <v>6</v>
      </c>
      <c r="H42" s="127">
        <v>7</v>
      </c>
    </row>
    <row r="43" spans="1:13" ht="24.75" customHeight="1" x14ac:dyDescent="0.2">
      <c r="A43" s="74">
        <v>1</v>
      </c>
      <c r="B43" s="554" t="s">
        <v>121</v>
      </c>
      <c r="C43" s="75" t="s">
        <v>178</v>
      </c>
      <c r="D43" s="75" t="s">
        <v>178</v>
      </c>
      <c r="E43" s="75" t="s">
        <v>329</v>
      </c>
      <c r="F43" s="76">
        <v>0.8</v>
      </c>
      <c r="G43" s="76"/>
      <c r="H43" s="76"/>
      <c r="J43" s="272">
        <v>0.8</v>
      </c>
    </row>
    <row r="44" spans="1:13" ht="24.75" customHeight="1" x14ac:dyDescent="0.2">
      <c r="A44" s="74">
        <v>2</v>
      </c>
      <c r="B44" s="555"/>
      <c r="C44" s="75" t="s">
        <v>179</v>
      </c>
      <c r="D44" s="75" t="s">
        <v>179</v>
      </c>
      <c r="E44" s="75" t="s">
        <v>329</v>
      </c>
      <c r="F44" s="76">
        <v>0.27500000000000002</v>
      </c>
      <c r="G44" s="76"/>
      <c r="H44" s="76"/>
    </row>
    <row r="45" spans="1:13" ht="30" customHeight="1" x14ac:dyDescent="0.2">
      <c r="A45" s="74">
        <v>3</v>
      </c>
      <c r="B45" s="555"/>
      <c r="C45" s="75" t="s">
        <v>184</v>
      </c>
      <c r="D45" s="75" t="str">
        <f>C45</f>
        <v>ООО "КРУГ"</v>
      </c>
      <c r="E45" s="75" t="s">
        <v>329</v>
      </c>
      <c r="F45" s="76">
        <v>0.1</v>
      </c>
      <c r="G45" s="76"/>
      <c r="H45" s="76"/>
    </row>
    <row r="46" spans="1:13" ht="24.75" customHeight="1" x14ac:dyDescent="0.2">
      <c r="A46" s="74">
        <v>4</v>
      </c>
      <c r="B46" s="555"/>
      <c r="C46" s="75" t="s">
        <v>183</v>
      </c>
      <c r="D46" s="75" t="str">
        <f t="shared" ref="D46:D54" si="1">C46</f>
        <v>ИП Первухин Л.В.</v>
      </c>
      <c r="E46" s="75" t="s">
        <v>329</v>
      </c>
      <c r="F46" s="76">
        <v>1.2E-2</v>
      </c>
      <c r="G46" s="76"/>
      <c r="H46" s="76"/>
    </row>
    <row r="47" spans="1:13" ht="24.75" customHeight="1" x14ac:dyDescent="0.2">
      <c r="A47" s="74">
        <v>5</v>
      </c>
      <c r="B47" s="555"/>
      <c r="C47" s="75" t="s">
        <v>180</v>
      </c>
      <c r="D47" s="75" t="str">
        <f t="shared" si="1"/>
        <v>АО "ТНН"</v>
      </c>
      <c r="E47" s="75" t="s">
        <v>329</v>
      </c>
      <c r="F47" s="76">
        <v>0.08</v>
      </c>
      <c r="G47" s="76"/>
      <c r="H47" s="76"/>
    </row>
    <row r="48" spans="1:13" ht="21" customHeight="1" x14ac:dyDescent="0.2">
      <c r="A48" s="74">
        <v>6</v>
      </c>
      <c r="B48" s="555"/>
      <c r="C48" s="75" t="s">
        <v>180</v>
      </c>
      <c r="D48" s="75" t="str">
        <f t="shared" si="1"/>
        <v>АО "ТНН"</v>
      </c>
      <c r="E48" s="75" t="s">
        <v>329</v>
      </c>
      <c r="F48" s="76">
        <v>0.02</v>
      </c>
      <c r="G48" s="76"/>
      <c r="H48" s="76"/>
    </row>
    <row r="49" spans="1:8" ht="24.75" customHeight="1" x14ac:dyDescent="0.2">
      <c r="A49" s="74">
        <v>7</v>
      </c>
      <c r="B49" s="555"/>
      <c r="C49" s="75" t="s">
        <v>181</v>
      </c>
      <c r="D49" s="75" t="str">
        <f t="shared" si="1"/>
        <v>АО "РЭД"</v>
      </c>
      <c r="E49" s="75" t="s">
        <v>329</v>
      </c>
      <c r="F49" s="76">
        <v>0.23</v>
      </c>
      <c r="G49" s="76"/>
      <c r="H49" s="76"/>
    </row>
    <row r="50" spans="1:8" ht="24.75" customHeight="1" x14ac:dyDescent="0.2">
      <c r="A50" s="74">
        <v>8</v>
      </c>
      <c r="B50" s="555"/>
      <c r="C50" s="331" t="s">
        <v>383</v>
      </c>
      <c r="D50" s="75" t="str">
        <f t="shared" si="1"/>
        <v>ООО "РАМА"</v>
      </c>
      <c r="E50" s="75" t="s">
        <v>329</v>
      </c>
      <c r="F50" s="330">
        <v>2.7199999999999998E-2</v>
      </c>
      <c r="G50" s="76"/>
      <c r="H50" s="76"/>
    </row>
    <row r="51" spans="1:8" ht="21" customHeight="1" x14ac:dyDescent="0.2">
      <c r="A51" s="74">
        <v>9</v>
      </c>
      <c r="B51" s="555"/>
      <c r="C51" s="331" t="s">
        <v>446</v>
      </c>
      <c r="D51" s="75" t="str">
        <f t="shared" si="1"/>
        <v>ООО "Промсырье"</v>
      </c>
      <c r="E51" s="75" t="s">
        <v>329</v>
      </c>
      <c r="F51" s="330">
        <v>8.9999999999999993E-3</v>
      </c>
      <c r="G51" s="76"/>
      <c r="H51" s="76"/>
    </row>
    <row r="52" spans="1:8" ht="30.75" customHeight="1" x14ac:dyDescent="0.2">
      <c r="A52" s="74">
        <v>10</v>
      </c>
      <c r="B52" s="555"/>
      <c r="C52" s="331" t="s">
        <v>471</v>
      </c>
      <c r="D52" s="75" t="str">
        <f>C52</f>
        <v>ИП Климцова А.В.</v>
      </c>
      <c r="E52" s="75" t="s">
        <v>329</v>
      </c>
      <c r="F52" s="332">
        <v>0</v>
      </c>
      <c r="G52" s="76"/>
      <c r="H52" s="76"/>
    </row>
    <row r="53" spans="1:8" ht="24.75" customHeight="1" x14ac:dyDescent="0.2">
      <c r="A53" s="74">
        <v>11</v>
      </c>
      <c r="B53" s="555"/>
      <c r="C53" s="75" t="s">
        <v>188</v>
      </c>
      <c r="D53" s="75" t="str">
        <f t="shared" si="1"/>
        <v>ООО "Лизард"</v>
      </c>
      <c r="E53" s="75" t="s">
        <v>329</v>
      </c>
      <c r="F53" s="76">
        <v>0</v>
      </c>
      <c r="G53" s="76"/>
      <c r="H53" s="76"/>
    </row>
    <row r="54" spans="1:8" ht="56.25" customHeight="1" x14ac:dyDescent="0.2">
      <c r="A54" s="74">
        <v>12</v>
      </c>
      <c r="B54" s="556"/>
      <c r="C54" s="75" t="s">
        <v>189</v>
      </c>
      <c r="D54" s="75" t="str">
        <f t="shared" si="1"/>
        <v>ООО "Научно-производственный центр гидроавтоматики"</v>
      </c>
      <c r="E54" s="75" t="s">
        <v>329</v>
      </c>
      <c r="F54" s="76">
        <v>0</v>
      </c>
      <c r="G54" s="76"/>
      <c r="H54" s="76"/>
    </row>
    <row r="55" spans="1:8" ht="22.5" customHeight="1" x14ac:dyDescent="0.25">
      <c r="A55" s="685"/>
      <c r="B55" s="74" t="s">
        <v>633</v>
      </c>
      <c r="C55" s="685" t="s">
        <v>634</v>
      </c>
      <c r="D55" s="685" t="s">
        <v>635</v>
      </c>
      <c r="E55" s="685" t="s">
        <v>636</v>
      </c>
      <c r="F55" s="76">
        <f>SUM(F43:F54)</f>
        <v>1.5532000000000001</v>
      </c>
      <c r="G55" s="76"/>
      <c r="H55" s="76"/>
    </row>
    <row r="56" spans="1:8" x14ac:dyDescent="0.25">
      <c r="H56" s="49" t="s">
        <v>141</v>
      </c>
    </row>
    <row r="57" spans="1:8" x14ac:dyDescent="0.25">
      <c r="H57" s="48" t="s">
        <v>110</v>
      </c>
    </row>
    <row r="58" spans="1:8" ht="12.75" customHeight="1" x14ac:dyDescent="0.25">
      <c r="H58" s="12" t="s">
        <v>182</v>
      </c>
    </row>
    <row r="60" spans="1:8" ht="18.75" x14ac:dyDescent="0.3">
      <c r="A60" s="557" t="s">
        <v>324</v>
      </c>
      <c r="B60" s="557"/>
      <c r="C60" s="557"/>
      <c r="D60" s="557"/>
      <c r="E60" s="557"/>
      <c r="F60" s="557"/>
      <c r="G60" s="557"/>
      <c r="H60" s="557"/>
    </row>
    <row r="61" spans="1:8" ht="20.25" x14ac:dyDescent="0.3">
      <c r="A61" s="109"/>
      <c r="B61" s="109"/>
      <c r="C61" s="114"/>
      <c r="D61" s="80" t="s">
        <v>325</v>
      </c>
      <c r="E61" s="115" t="s">
        <v>185</v>
      </c>
      <c r="F61" s="109"/>
      <c r="G61" s="109"/>
      <c r="H61" s="109"/>
    </row>
    <row r="62" spans="1:8" x14ac:dyDescent="0.25">
      <c r="A62" s="108"/>
      <c r="B62" s="108"/>
      <c r="C62"/>
      <c r="D62"/>
      <c r="E62" s="113" t="s">
        <v>13</v>
      </c>
      <c r="F62" s="108"/>
      <c r="G62" s="108"/>
      <c r="H62" s="108"/>
    </row>
    <row r="63" spans="1:8" ht="18.75" x14ac:dyDescent="0.3">
      <c r="A63" s="108"/>
      <c r="B63" s="108"/>
      <c r="C63"/>
      <c r="D63"/>
      <c r="E63" s="80" t="s">
        <v>186</v>
      </c>
      <c r="F63" s="108"/>
      <c r="G63" s="108"/>
      <c r="H63" s="108"/>
    </row>
    <row r="64" spans="1:8" ht="18.75" x14ac:dyDescent="0.3">
      <c r="A64" s="108"/>
      <c r="B64" s="108"/>
      <c r="C64"/>
      <c r="D64"/>
      <c r="E64" s="80"/>
      <c r="F64" s="108"/>
      <c r="G64" s="108"/>
      <c r="H64" s="108"/>
    </row>
    <row r="65" spans="1:13" ht="18.75" x14ac:dyDescent="0.3">
      <c r="A65" s="108"/>
      <c r="B65" s="108"/>
      <c r="C65"/>
      <c r="D65" s="110" t="s">
        <v>339</v>
      </c>
      <c r="E65" s="120" t="s">
        <v>336</v>
      </c>
      <c r="F65" s="142" t="s">
        <v>485</v>
      </c>
      <c r="G65" s="108"/>
      <c r="H65" s="108"/>
    </row>
    <row r="66" spans="1:13" x14ac:dyDescent="0.25">
      <c r="B66" s="111"/>
      <c r="D66" s="111"/>
      <c r="E66" s="111"/>
      <c r="F66" s="111"/>
      <c r="G66" s="111"/>
      <c r="I66" s="111"/>
      <c r="J66" s="111"/>
      <c r="K66" s="112"/>
      <c r="L66" s="112"/>
      <c r="M66" s="112"/>
    </row>
    <row r="67" spans="1:13" ht="20.25" x14ac:dyDescent="0.3">
      <c r="A67" s="558" t="s">
        <v>488</v>
      </c>
      <c r="B67" s="558"/>
      <c r="C67" s="558"/>
      <c r="D67" s="558"/>
      <c r="E67" s="558"/>
      <c r="F67" s="558"/>
      <c r="G67" s="558"/>
      <c r="H67" s="558"/>
    </row>
    <row r="68" spans="1:13" ht="55.5" customHeight="1" x14ac:dyDescent="0.2">
      <c r="A68" s="72" t="s">
        <v>176</v>
      </c>
      <c r="B68" s="72" t="s">
        <v>327</v>
      </c>
      <c r="C68" s="72" t="s">
        <v>328</v>
      </c>
      <c r="D68" s="72" t="s">
        <v>177</v>
      </c>
      <c r="E68" s="72" t="s">
        <v>333</v>
      </c>
      <c r="F68" s="72" t="s">
        <v>332</v>
      </c>
      <c r="G68" s="72" t="s">
        <v>389</v>
      </c>
      <c r="H68" s="72" t="s">
        <v>330</v>
      </c>
    </row>
    <row r="69" spans="1:13" ht="12.75" x14ac:dyDescent="0.2">
      <c r="A69" s="127"/>
      <c r="B69" s="127">
        <v>1</v>
      </c>
      <c r="C69" s="127">
        <v>2</v>
      </c>
      <c r="D69" s="127">
        <v>3</v>
      </c>
      <c r="E69" s="127">
        <v>4</v>
      </c>
      <c r="F69" s="127">
        <v>5</v>
      </c>
      <c r="G69" s="127">
        <v>6</v>
      </c>
      <c r="H69" s="127">
        <v>7</v>
      </c>
    </row>
    <row r="70" spans="1:13" ht="20.25" customHeight="1" x14ac:dyDescent="0.2">
      <c r="A70" s="74">
        <v>1</v>
      </c>
      <c r="B70" s="554" t="s">
        <v>384</v>
      </c>
      <c r="C70" s="75" t="s">
        <v>178</v>
      </c>
      <c r="D70" s="75" t="s">
        <v>178</v>
      </c>
      <c r="E70" s="75" t="s">
        <v>329</v>
      </c>
      <c r="F70" s="76">
        <v>0.7</v>
      </c>
      <c r="G70" s="76"/>
      <c r="H70" s="76"/>
      <c r="J70">
        <v>0.8</v>
      </c>
    </row>
    <row r="71" spans="1:13" ht="20.25" customHeight="1" x14ac:dyDescent="0.2">
      <c r="A71" s="74">
        <v>2</v>
      </c>
      <c r="B71" s="555"/>
      <c r="C71" s="75" t="s">
        <v>179</v>
      </c>
      <c r="D71" s="75" t="s">
        <v>179</v>
      </c>
      <c r="E71" s="75" t="s">
        <v>329</v>
      </c>
      <c r="F71" s="76">
        <v>0.25</v>
      </c>
      <c r="G71" s="76"/>
      <c r="H71" s="76"/>
    </row>
    <row r="72" spans="1:13" ht="20.25" customHeight="1" x14ac:dyDescent="0.2">
      <c r="A72" s="74">
        <v>3</v>
      </c>
      <c r="B72" s="555"/>
      <c r="C72" s="75" t="s">
        <v>184</v>
      </c>
      <c r="D72" s="75" t="str">
        <f t="shared" ref="D72:D81" si="2">C72</f>
        <v>ООО "КРУГ"</v>
      </c>
      <c r="E72" s="75" t="s">
        <v>329</v>
      </c>
      <c r="F72" s="76">
        <v>4.7981000000000003E-2</v>
      </c>
      <c r="G72" s="76"/>
      <c r="H72" s="76"/>
    </row>
    <row r="73" spans="1:13" ht="20.25" customHeight="1" x14ac:dyDescent="0.2">
      <c r="A73" s="74">
        <v>4</v>
      </c>
      <c r="B73" s="555"/>
      <c r="C73" s="75" t="s">
        <v>183</v>
      </c>
      <c r="D73" s="75" t="str">
        <f t="shared" si="2"/>
        <v>ИП Первухин Л.В.</v>
      </c>
      <c r="E73" s="75" t="s">
        <v>329</v>
      </c>
      <c r="F73" s="76">
        <v>9.0889999999999999E-3</v>
      </c>
      <c r="G73" s="76"/>
      <c r="H73" s="76"/>
    </row>
    <row r="74" spans="1:13" ht="20.25" customHeight="1" x14ac:dyDescent="0.2">
      <c r="A74" s="74">
        <v>5</v>
      </c>
      <c r="B74" s="555"/>
      <c r="C74" s="75" t="s">
        <v>180</v>
      </c>
      <c r="D74" s="75" t="str">
        <f t="shared" si="2"/>
        <v>АО "ТНН"</v>
      </c>
      <c r="E74" s="75" t="s">
        <v>329</v>
      </c>
      <c r="F74" s="76">
        <v>5.5E-2</v>
      </c>
      <c r="G74" s="76"/>
      <c r="H74" s="76"/>
    </row>
    <row r="75" spans="1:13" ht="21" customHeight="1" x14ac:dyDescent="0.2">
      <c r="A75" s="74">
        <v>6</v>
      </c>
      <c r="B75" s="555"/>
      <c r="C75" s="75" t="s">
        <v>180</v>
      </c>
      <c r="D75" s="75" t="str">
        <f t="shared" si="2"/>
        <v>АО "ТНН"</v>
      </c>
      <c r="E75" s="75" t="s">
        <v>329</v>
      </c>
      <c r="F75" s="76">
        <v>0.02</v>
      </c>
      <c r="G75" s="76"/>
      <c r="H75" s="76"/>
    </row>
    <row r="76" spans="1:13" ht="20.25" customHeight="1" x14ac:dyDescent="0.2">
      <c r="A76" s="74">
        <v>7</v>
      </c>
      <c r="B76" s="555"/>
      <c r="C76" s="75" t="s">
        <v>181</v>
      </c>
      <c r="D76" s="75" t="str">
        <f t="shared" si="2"/>
        <v>АО "РЭД"</v>
      </c>
      <c r="E76" s="75" t="s">
        <v>329</v>
      </c>
      <c r="F76" s="76">
        <v>0.155</v>
      </c>
      <c r="G76" s="76"/>
      <c r="H76" s="76"/>
    </row>
    <row r="77" spans="1:13" ht="20.25" customHeight="1" x14ac:dyDescent="0.2">
      <c r="A77" s="74">
        <v>8</v>
      </c>
      <c r="B77" s="555"/>
      <c r="C77" s="331" t="s">
        <v>383</v>
      </c>
      <c r="D77" s="75" t="str">
        <f t="shared" si="2"/>
        <v>ООО "РАМА"</v>
      </c>
      <c r="E77" s="75" t="s">
        <v>329</v>
      </c>
      <c r="F77" s="330">
        <v>2.0199999999999999E-2</v>
      </c>
      <c r="G77" s="76"/>
      <c r="H77" s="76"/>
    </row>
    <row r="78" spans="1:13" ht="21" customHeight="1" x14ac:dyDescent="0.2">
      <c r="A78" s="74">
        <v>9</v>
      </c>
      <c r="B78" s="555"/>
      <c r="C78" s="331" t="s">
        <v>446</v>
      </c>
      <c r="D78" s="75" t="str">
        <f t="shared" si="2"/>
        <v>ООО "Промсырье"</v>
      </c>
      <c r="E78" s="75" t="s">
        <v>329</v>
      </c>
      <c r="F78" s="330">
        <v>7.0000000000000001E-3</v>
      </c>
      <c r="G78" s="76"/>
      <c r="H78" s="76"/>
    </row>
    <row r="79" spans="1:13" ht="30.75" customHeight="1" x14ac:dyDescent="0.2">
      <c r="A79" s="74">
        <v>10</v>
      </c>
      <c r="B79" s="555"/>
      <c r="C79" s="331" t="s">
        <v>471</v>
      </c>
      <c r="D79" s="75" t="str">
        <f>C79</f>
        <v>ИП Климцова А.В.</v>
      </c>
      <c r="E79" s="75" t="s">
        <v>329</v>
      </c>
      <c r="F79" s="332">
        <v>0</v>
      </c>
      <c r="G79" s="76"/>
      <c r="H79" s="76"/>
    </row>
    <row r="80" spans="1:13" ht="20.25" customHeight="1" x14ac:dyDescent="0.2">
      <c r="A80" s="74">
        <v>11</v>
      </c>
      <c r="B80" s="555"/>
      <c r="C80" s="75" t="s">
        <v>188</v>
      </c>
      <c r="D80" s="75" t="str">
        <f t="shared" si="2"/>
        <v>ООО "Лизард"</v>
      </c>
      <c r="E80" s="75" t="s">
        <v>329</v>
      </c>
      <c r="F80" s="76">
        <v>0</v>
      </c>
      <c r="G80" s="76"/>
      <c r="H80" s="76"/>
    </row>
    <row r="81" spans="1:13" ht="54.75" customHeight="1" x14ac:dyDescent="0.2">
      <c r="A81" s="74">
        <v>12</v>
      </c>
      <c r="B81" s="556"/>
      <c r="C81" s="75" t="s">
        <v>189</v>
      </c>
      <c r="D81" s="75" t="str">
        <f t="shared" si="2"/>
        <v>ООО "Научно-производственный центр гидроавтоматики"</v>
      </c>
      <c r="E81" s="75" t="s">
        <v>329</v>
      </c>
      <c r="F81" s="76">
        <v>0</v>
      </c>
      <c r="G81" s="76"/>
      <c r="H81" s="76"/>
    </row>
    <row r="82" spans="1:13" ht="22.5" customHeight="1" x14ac:dyDescent="0.25">
      <c r="A82" s="685"/>
      <c r="B82" s="74" t="s">
        <v>633</v>
      </c>
      <c r="C82" s="685" t="s">
        <v>634</v>
      </c>
      <c r="D82" s="685" t="s">
        <v>635</v>
      </c>
      <c r="E82" s="685" t="s">
        <v>636</v>
      </c>
      <c r="F82" s="76">
        <f>SUM(F70:F81)</f>
        <v>1.2642699999999998</v>
      </c>
      <c r="G82" s="76"/>
      <c r="H82" s="76"/>
    </row>
    <row r="83" spans="1:13" x14ac:dyDescent="0.25">
      <c r="H83" s="49" t="s">
        <v>141</v>
      </c>
    </row>
    <row r="84" spans="1:13" x14ac:dyDescent="0.25">
      <c r="H84" s="48" t="s">
        <v>110</v>
      </c>
    </row>
    <row r="85" spans="1:13" ht="12.75" customHeight="1" x14ac:dyDescent="0.25">
      <c r="H85" s="12" t="s">
        <v>182</v>
      </c>
    </row>
    <row r="87" spans="1:13" ht="18.75" x14ac:dyDescent="0.3">
      <c r="A87" s="557" t="s">
        <v>324</v>
      </c>
      <c r="B87" s="557"/>
      <c r="C87" s="557"/>
      <c r="D87" s="557"/>
      <c r="E87" s="557"/>
      <c r="F87" s="557"/>
      <c r="G87" s="557"/>
      <c r="H87" s="557"/>
    </row>
    <row r="88" spans="1:13" ht="20.25" x14ac:dyDescent="0.3">
      <c r="A88" s="109"/>
      <c r="B88" s="109"/>
      <c r="C88" s="114"/>
      <c r="D88" s="80" t="s">
        <v>325</v>
      </c>
      <c r="E88" s="115" t="s">
        <v>185</v>
      </c>
      <c r="F88" s="109"/>
      <c r="G88" s="109"/>
      <c r="H88" s="109"/>
    </row>
    <row r="89" spans="1:13" x14ac:dyDescent="0.25">
      <c r="A89" s="108"/>
      <c r="B89" s="108"/>
      <c r="C89"/>
      <c r="D89"/>
      <c r="E89" s="113" t="s">
        <v>13</v>
      </c>
      <c r="F89" s="108"/>
      <c r="G89" s="108"/>
      <c r="H89" s="108"/>
    </row>
    <row r="90" spans="1:13" ht="18.75" x14ac:dyDescent="0.3">
      <c r="A90" s="108"/>
      <c r="B90" s="108"/>
      <c r="C90"/>
      <c r="D90"/>
      <c r="E90" s="80" t="s">
        <v>186</v>
      </c>
      <c r="F90" s="108"/>
      <c r="G90" s="108"/>
      <c r="H90" s="108"/>
    </row>
    <row r="91" spans="1:13" ht="18.75" x14ac:dyDescent="0.3">
      <c r="A91" s="108"/>
      <c r="B91" s="108"/>
      <c r="C91"/>
      <c r="D91"/>
      <c r="E91" s="80"/>
      <c r="F91" s="108"/>
      <c r="G91" s="108"/>
      <c r="H91" s="108"/>
    </row>
    <row r="92" spans="1:13" ht="18.75" x14ac:dyDescent="0.3">
      <c r="A92" s="108"/>
      <c r="B92" s="108"/>
      <c r="C92"/>
      <c r="D92" s="110" t="s">
        <v>339</v>
      </c>
      <c r="E92" s="120" t="s">
        <v>335</v>
      </c>
      <c r="F92" s="142" t="s">
        <v>485</v>
      </c>
      <c r="G92" s="108"/>
      <c r="H92" s="108"/>
    </row>
    <row r="93" spans="1:13" x14ac:dyDescent="0.25">
      <c r="B93" s="111"/>
      <c r="D93" s="111"/>
      <c r="E93" s="111"/>
      <c r="F93" s="111"/>
      <c r="G93" s="111"/>
      <c r="I93" s="111"/>
      <c r="J93" s="111"/>
      <c r="K93" s="112"/>
      <c r="L93" s="112"/>
      <c r="M93" s="112"/>
    </row>
    <row r="94" spans="1:13" ht="20.25" x14ac:dyDescent="0.3">
      <c r="A94" s="558" t="s">
        <v>489</v>
      </c>
      <c r="B94" s="558"/>
      <c r="C94" s="558"/>
      <c r="D94" s="558"/>
      <c r="E94" s="558"/>
      <c r="F94" s="558"/>
      <c r="G94" s="558"/>
      <c r="H94" s="558"/>
    </row>
    <row r="95" spans="1:13" ht="55.5" customHeight="1" x14ac:dyDescent="0.2">
      <c r="A95" s="72" t="s">
        <v>176</v>
      </c>
      <c r="B95" s="72" t="s">
        <v>327</v>
      </c>
      <c r="C95" s="72" t="s">
        <v>328</v>
      </c>
      <c r="D95" s="72" t="s">
        <v>177</v>
      </c>
      <c r="E95" s="72" t="s">
        <v>333</v>
      </c>
      <c r="F95" s="72" t="s">
        <v>332</v>
      </c>
      <c r="G95" s="72" t="s">
        <v>389</v>
      </c>
      <c r="H95" s="72" t="s">
        <v>330</v>
      </c>
    </row>
    <row r="96" spans="1:13" ht="12.75" x14ac:dyDescent="0.2">
      <c r="A96" s="127"/>
      <c r="B96" s="127">
        <v>1</v>
      </c>
      <c r="C96" s="127">
        <v>2</v>
      </c>
      <c r="D96" s="127">
        <v>3</v>
      </c>
      <c r="E96" s="127">
        <v>4</v>
      </c>
      <c r="F96" s="127">
        <v>5</v>
      </c>
      <c r="G96" s="127">
        <v>6</v>
      </c>
      <c r="H96" s="127">
        <v>7</v>
      </c>
    </row>
    <row r="97" spans="1:10" ht="19.5" customHeight="1" x14ac:dyDescent="0.2">
      <c r="A97" s="74">
        <v>1</v>
      </c>
      <c r="B97" s="554" t="s">
        <v>384</v>
      </c>
      <c r="C97" s="75" t="s">
        <v>178</v>
      </c>
      <c r="D97" s="75" t="s">
        <v>178</v>
      </c>
      <c r="E97" s="75" t="s">
        <v>329</v>
      </c>
      <c r="F97" s="76">
        <v>0.4</v>
      </c>
      <c r="G97" s="76"/>
      <c r="H97" s="76"/>
      <c r="J97">
        <v>0.45</v>
      </c>
    </row>
    <row r="98" spans="1:10" ht="19.5" customHeight="1" x14ac:dyDescent="0.2">
      <c r="A98" s="74">
        <v>2</v>
      </c>
      <c r="B98" s="555"/>
      <c r="C98" s="75" t="s">
        <v>179</v>
      </c>
      <c r="D98" s="75" t="s">
        <v>179</v>
      </c>
      <c r="E98" s="75" t="s">
        <v>329</v>
      </c>
      <c r="F98" s="76">
        <v>0.24</v>
      </c>
      <c r="G98" s="76"/>
      <c r="H98" s="76"/>
    </row>
    <row r="99" spans="1:10" ht="19.5" customHeight="1" x14ac:dyDescent="0.2">
      <c r="A99" s="74">
        <v>3</v>
      </c>
      <c r="B99" s="555"/>
      <c r="C99" s="75" t="s">
        <v>184</v>
      </c>
      <c r="D99" s="75" t="str">
        <f t="shared" ref="D99:D108" si="3">C99</f>
        <v>ООО "КРУГ"</v>
      </c>
      <c r="E99" s="75" t="s">
        <v>329</v>
      </c>
      <c r="F99" s="76">
        <v>4.1804000000000001E-2</v>
      </c>
      <c r="G99" s="76"/>
      <c r="H99" s="76"/>
    </row>
    <row r="100" spans="1:10" ht="19.5" customHeight="1" x14ac:dyDescent="0.2">
      <c r="A100" s="74">
        <v>4</v>
      </c>
      <c r="B100" s="555"/>
      <c r="C100" s="75" t="s">
        <v>183</v>
      </c>
      <c r="D100" s="75" t="str">
        <f t="shared" si="3"/>
        <v>ИП Первухин Л.В.</v>
      </c>
      <c r="E100" s="75" t="s">
        <v>329</v>
      </c>
      <c r="F100" s="76">
        <v>3.0000000000000001E-3</v>
      </c>
      <c r="G100" s="76"/>
      <c r="H100" s="76"/>
    </row>
    <row r="101" spans="1:10" ht="19.5" customHeight="1" x14ac:dyDescent="0.2">
      <c r="A101" s="74">
        <v>5</v>
      </c>
      <c r="B101" s="555"/>
      <c r="C101" s="75" t="s">
        <v>180</v>
      </c>
      <c r="D101" s="75" t="str">
        <f t="shared" si="3"/>
        <v>АО "ТНН"</v>
      </c>
      <c r="E101" s="75" t="s">
        <v>329</v>
      </c>
      <c r="F101" s="76">
        <v>0.02</v>
      </c>
      <c r="G101" s="76"/>
      <c r="H101" s="76"/>
    </row>
    <row r="102" spans="1:10" ht="21" customHeight="1" x14ac:dyDescent="0.2">
      <c r="A102" s="74">
        <v>6</v>
      </c>
      <c r="B102" s="555"/>
      <c r="C102" s="75" t="s">
        <v>180</v>
      </c>
      <c r="D102" s="75" t="str">
        <f t="shared" si="3"/>
        <v>АО "ТНН"</v>
      </c>
      <c r="E102" s="75" t="s">
        <v>329</v>
      </c>
      <c r="F102" s="76">
        <v>0.01</v>
      </c>
      <c r="G102" s="76"/>
      <c r="H102" s="76"/>
    </row>
    <row r="103" spans="1:10" ht="19.5" customHeight="1" x14ac:dyDescent="0.2">
      <c r="A103" s="74">
        <v>7</v>
      </c>
      <c r="B103" s="555"/>
      <c r="C103" s="75" t="s">
        <v>181</v>
      </c>
      <c r="D103" s="75" t="str">
        <f t="shared" si="3"/>
        <v>АО "РЭД"</v>
      </c>
      <c r="E103" s="75" t="s">
        <v>329</v>
      </c>
      <c r="F103" s="76">
        <v>0.23746999999999999</v>
      </c>
      <c r="G103" s="76"/>
      <c r="H103" s="76"/>
    </row>
    <row r="104" spans="1:10" ht="19.5" customHeight="1" x14ac:dyDescent="0.2">
      <c r="A104" s="74">
        <v>8</v>
      </c>
      <c r="B104" s="555"/>
      <c r="C104" s="75" t="s">
        <v>383</v>
      </c>
      <c r="D104" s="75" t="str">
        <f t="shared" si="3"/>
        <v>ООО "РАМА"</v>
      </c>
      <c r="E104" s="75" t="s">
        <v>329</v>
      </c>
      <c r="F104" s="76">
        <v>1.72E-2</v>
      </c>
      <c r="G104" s="76"/>
      <c r="H104" s="76"/>
    </row>
    <row r="105" spans="1:10" ht="21" customHeight="1" x14ac:dyDescent="0.2">
      <c r="A105" s="74">
        <v>9</v>
      </c>
      <c r="B105" s="555"/>
      <c r="C105" s="75" t="s">
        <v>446</v>
      </c>
      <c r="D105" s="75" t="str">
        <f t="shared" si="3"/>
        <v>ООО "Промсырье"</v>
      </c>
      <c r="E105" s="75" t="s">
        <v>329</v>
      </c>
      <c r="F105" s="76">
        <v>7.0000000000000001E-3</v>
      </c>
      <c r="G105" s="76"/>
      <c r="H105" s="76"/>
    </row>
    <row r="106" spans="1:10" ht="30.75" customHeight="1" x14ac:dyDescent="0.2">
      <c r="A106" s="74">
        <v>10</v>
      </c>
      <c r="B106" s="555"/>
      <c r="C106" s="75" t="s">
        <v>471</v>
      </c>
      <c r="D106" s="75" t="str">
        <f>C106</f>
        <v>ИП Климцова А.В.</v>
      </c>
      <c r="E106" s="75" t="s">
        <v>329</v>
      </c>
      <c r="F106" s="239">
        <v>0</v>
      </c>
      <c r="G106" s="76"/>
      <c r="H106" s="76"/>
    </row>
    <row r="107" spans="1:10" ht="19.5" customHeight="1" x14ac:dyDescent="0.2">
      <c r="A107" s="74">
        <v>11</v>
      </c>
      <c r="B107" s="555"/>
      <c r="C107" s="75" t="s">
        <v>188</v>
      </c>
      <c r="D107" s="75" t="str">
        <f t="shared" si="3"/>
        <v>ООО "Лизард"</v>
      </c>
      <c r="E107" s="75" t="s">
        <v>329</v>
      </c>
      <c r="F107" s="76">
        <v>0</v>
      </c>
      <c r="G107" s="76"/>
      <c r="H107" s="76"/>
    </row>
    <row r="108" spans="1:10" ht="58.5" customHeight="1" x14ac:dyDescent="0.2">
      <c r="A108" s="74">
        <v>12</v>
      </c>
      <c r="B108" s="556"/>
      <c r="C108" s="75" t="s">
        <v>189</v>
      </c>
      <c r="D108" s="75" t="str">
        <f t="shared" si="3"/>
        <v>ООО "Научно-производственный центр гидроавтоматики"</v>
      </c>
      <c r="E108" s="75" t="s">
        <v>329</v>
      </c>
      <c r="F108" s="76">
        <v>0</v>
      </c>
      <c r="G108" s="76"/>
      <c r="H108" s="76"/>
    </row>
    <row r="109" spans="1:10" ht="22.5" customHeight="1" x14ac:dyDescent="0.25">
      <c r="A109" s="685"/>
      <c r="B109" s="74" t="s">
        <v>633</v>
      </c>
      <c r="C109" s="685" t="s">
        <v>634</v>
      </c>
      <c r="D109" s="685" t="s">
        <v>635</v>
      </c>
      <c r="E109" s="685" t="s">
        <v>636</v>
      </c>
      <c r="F109" s="76">
        <f>SUM(F97:F108)</f>
        <v>0.97647399999999995</v>
      </c>
      <c r="G109" s="76"/>
      <c r="H109" s="76"/>
    </row>
    <row r="110" spans="1:10" x14ac:dyDescent="0.25">
      <c r="H110" s="49" t="s">
        <v>141</v>
      </c>
    </row>
    <row r="111" spans="1:10" x14ac:dyDescent="0.25">
      <c r="H111" s="48" t="s">
        <v>110</v>
      </c>
    </row>
    <row r="112" spans="1:10" ht="12.75" customHeight="1" x14ac:dyDescent="0.25">
      <c r="H112" s="12" t="s">
        <v>182</v>
      </c>
    </row>
    <row r="114" spans="1:13" ht="18.75" x14ac:dyDescent="0.3">
      <c r="A114" s="557" t="s">
        <v>324</v>
      </c>
      <c r="B114" s="557"/>
      <c r="C114" s="557"/>
      <c r="D114" s="557"/>
      <c r="E114" s="557"/>
      <c r="F114" s="557"/>
      <c r="G114" s="557"/>
      <c r="H114" s="557"/>
    </row>
    <row r="115" spans="1:13" ht="20.25" x14ac:dyDescent="0.3">
      <c r="A115" s="109"/>
      <c r="B115" s="109"/>
      <c r="C115" s="114"/>
      <c r="D115" s="80" t="s">
        <v>325</v>
      </c>
      <c r="E115" s="115" t="s">
        <v>185</v>
      </c>
      <c r="F115" s="109"/>
      <c r="G115" s="109"/>
      <c r="H115" s="109"/>
    </row>
    <row r="116" spans="1:13" x14ac:dyDescent="0.25">
      <c r="A116" s="108"/>
      <c r="B116" s="108"/>
      <c r="C116"/>
      <c r="D116"/>
      <c r="E116" s="113" t="s">
        <v>13</v>
      </c>
      <c r="F116" s="108"/>
      <c r="G116" s="108"/>
      <c r="H116" s="108"/>
    </row>
    <row r="117" spans="1:13" ht="18.75" x14ac:dyDescent="0.3">
      <c r="A117" s="108"/>
      <c r="B117" s="108"/>
      <c r="C117"/>
      <c r="D117"/>
      <c r="E117" s="80" t="s">
        <v>186</v>
      </c>
      <c r="F117" s="108"/>
      <c r="G117" s="108"/>
      <c r="H117" s="108"/>
    </row>
    <row r="118" spans="1:13" ht="18.75" x14ac:dyDescent="0.3">
      <c r="A118" s="108"/>
      <c r="B118" s="108"/>
      <c r="C118"/>
      <c r="D118"/>
      <c r="E118" s="80"/>
      <c r="F118" s="108"/>
      <c r="G118" s="108"/>
      <c r="H118" s="108"/>
    </row>
    <row r="119" spans="1:13" ht="18.75" x14ac:dyDescent="0.3">
      <c r="A119" s="108"/>
      <c r="B119" s="108"/>
      <c r="C119"/>
      <c r="D119" s="110" t="s">
        <v>339</v>
      </c>
      <c r="E119" s="120" t="s">
        <v>334</v>
      </c>
      <c r="F119" s="142" t="s">
        <v>485</v>
      </c>
      <c r="G119" s="108"/>
      <c r="H119" s="108"/>
    </row>
    <row r="120" spans="1:13" x14ac:dyDescent="0.25">
      <c r="B120" s="111"/>
      <c r="D120" s="111"/>
      <c r="E120" s="111"/>
      <c r="F120" s="111"/>
      <c r="G120" s="111"/>
      <c r="I120" s="111"/>
      <c r="J120" s="111"/>
      <c r="K120" s="112"/>
      <c r="L120" s="112"/>
      <c r="M120" s="112"/>
    </row>
    <row r="121" spans="1:13" ht="20.25" x14ac:dyDescent="0.3">
      <c r="A121" s="558" t="s">
        <v>490</v>
      </c>
      <c r="B121" s="558"/>
      <c r="C121" s="558"/>
      <c r="D121" s="558"/>
      <c r="E121" s="558"/>
      <c r="F121" s="558"/>
      <c r="G121" s="558"/>
      <c r="H121" s="558"/>
    </row>
    <row r="122" spans="1:13" ht="55.5" customHeight="1" x14ac:dyDescent="0.2">
      <c r="A122" s="72" t="s">
        <v>176</v>
      </c>
      <c r="B122" s="72" t="s">
        <v>327</v>
      </c>
      <c r="C122" s="72" t="s">
        <v>328</v>
      </c>
      <c r="D122" s="72" t="s">
        <v>177</v>
      </c>
      <c r="E122" s="72" t="s">
        <v>333</v>
      </c>
      <c r="F122" s="72" t="s">
        <v>332</v>
      </c>
      <c r="G122" s="72" t="s">
        <v>389</v>
      </c>
      <c r="H122" s="72" t="s">
        <v>330</v>
      </c>
    </row>
    <row r="123" spans="1:13" ht="12.75" x14ac:dyDescent="0.2">
      <c r="A123" s="127"/>
      <c r="B123" s="127">
        <v>1</v>
      </c>
      <c r="C123" s="127">
        <v>2</v>
      </c>
      <c r="D123" s="127">
        <v>3</v>
      </c>
      <c r="E123" s="127">
        <v>4</v>
      </c>
      <c r="F123" s="127">
        <v>5</v>
      </c>
      <c r="G123" s="127">
        <v>6</v>
      </c>
      <c r="H123" s="127">
        <v>7</v>
      </c>
    </row>
    <row r="124" spans="1:13" ht="23.25" customHeight="1" x14ac:dyDescent="0.2">
      <c r="A124" s="74">
        <v>1</v>
      </c>
      <c r="B124" s="554" t="s">
        <v>384</v>
      </c>
      <c r="C124" s="75" t="s">
        <v>178</v>
      </c>
      <c r="D124" s="75" t="s">
        <v>178</v>
      </c>
      <c r="E124" s="75" t="s">
        <v>329</v>
      </c>
      <c r="F124" s="76">
        <v>0.3</v>
      </c>
      <c r="G124" s="76"/>
      <c r="H124" s="76"/>
      <c r="J124">
        <v>0.25</v>
      </c>
    </row>
    <row r="125" spans="1:13" ht="23.25" customHeight="1" x14ac:dyDescent="0.2">
      <c r="A125" s="74">
        <v>2</v>
      </c>
      <c r="B125" s="555"/>
      <c r="C125" s="75" t="s">
        <v>179</v>
      </c>
      <c r="D125" s="75" t="s">
        <v>179</v>
      </c>
      <c r="E125" s="75" t="s">
        <v>329</v>
      </c>
      <c r="F125" s="76">
        <v>0.23</v>
      </c>
      <c r="G125" s="76"/>
      <c r="H125" s="76"/>
    </row>
    <row r="126" spans="1:13" ht="23.25" customHeight="1" x14ac:dyDescent="0.2">
      <c r="A126" s="74">
        <v>3</v>
      </c>
      <c r="B126" s="555"/>
      <c r="C126" s="75" t="s">
        <v>184</v>
      </c>
      <c r="D126" s="75" t="str">
        <f t="shared" ref="D126:D135" si="4">C126</f>
        <v>ООО "КРУГ"</v>
      </c>
      <c r="E126" s="75" t="s">
        <v>329</v>
      </c>
      <c r="F126" s="76">
        <v>3.8301000000000002E-2</v>
      </c>
      <c r="G126" s="76"/>
      <c r="H126" s="76"/>
    </row>
    <row r="127" spans="1:13" ht="23.25" customHeight="1" x14ac:dyDescent="0.2">
      <c r="A127" s="74">
        <v>4</v>
      </c>
      <c r="B127" s="555"/>
      <c r="C127" s="75" t="s">
        <v>183</v>
      </c>
      <c r="D127" s="75" t="str">
        <f t="shared" si="4"/>
        <v>ИП Первухин Л.В.</v>
      </c>
      <c r="E127" s="75" t="s">
        <v>329</v>
      </c>
      <c r="F127" s="76">
        <v>1E-4</v>
      </c>
      <c r="G127" s="76"/>
      <c r="H127" s="76"/>
    </row>
    <row r="128" spans="1:13" ht="23.25" customHeight="1" x14ac:dyDescent="0.2">
      <c r="A128" s="74">
        <v>5</v>
      </c>
      <c r="B128" s="555"/>
      <c r="C128" s="75" t="s">
        <v>180</v>
      </c>
      <c r="D128" s="75" t="str">
        <f t="shared" si="4"/>
        <v>АО "ТНН"</v>
      </c>
      <c r="E128" s="75" t="s">
        <v>329</v>
      </c>
      <c r="F128" s="76">
        <v>5.0000000000000001E-3</v>
      </c>
      <c r="G128" s="76"/>
      <c r="H128" s="76"/>
    </row>
    <row r="129" spans="1:8" ht="21" customHeight="1" x14ac:dyDescent="0.2">
      <c r="A129" s="74">
        <v>6</v>
      </c>
      <c r="B129" s="555"/>
      <c r="C129" s="75" t="s">
        <v>180</v>
      </c>
      <c r="D129" s="75" t="str">
        <f t="shared" si="4"/>
        <v>АО "ТНН"</v>
      </c>
      <c r="E129" s="75" t="s">
        <v>329</v>
      </c>
      <c r="F129" s="76">
        <v>5.0000000000000001E-3</v>
      </c>
      <c r="G129" s="76"/>
      <c r="H129" s="76"/>
    </row>
    <row r="130" spans="1:8" ht="23.25" customHeight="1" x14ac:dyDescent="0.2">
      <c r="A130" s="74">
        <v>7</v>
      </c>
      <c r="B130" s="555"/>
      <c r="C130" s="75" t="s">
        <v>181</v>
      </c>
      <c r="D130" s="75" t="str">
        <f t="shared" si="4"/>
        <v>АО "РЭД"</v>
      </c>
      <c r="E130" s="75" t="s">
        <v>329</v>
      </c>
      <c r="F130" s="76">
        <v>0.11071</v>
      </c>
      <c r="G130" s="76"/>
      <c r="H130" s="76"/>
    </row>
    <row r="131" spans="1:8" ht="23.25" customHeight="1" x14ac:dyDescent="0.2">
      <c r="A131" s="74">
        <v>8</v>
      </c>
      <c r="B131" s="555"/>
      <c r="C131" s="75" t="s">
        <v>383</v>
      </c>
      <c r="D131" s="75" t="str">
        <f t="shared" si="4"/>
        <v>ООО "РАМА"</v>
      </c>
      <c r="E131" s="75" t="s">
        <v>329</v>
      </c>
      <c r="F131" s="76">
        <v>7.1999999999999998E-3</v>
      </c>
      <c r="G131" s="76"/>
      <c r="H131" s="76"/>
    </row>
    <row r="132" spans="1:8" ht="21" customHeight="1" x14ac:dyDescent="0.2">
      <c r="A132" s="74">
        <v>9</v>
      </c>
      <c r="B132" s="555"/>
      <c r="C132" s="75" t="s">
        <v>446</v>
      </c>
      <c r="D132" s="75" t="str">
        <f t="shared" si="4"/>
        <v>ООО "Промсырье"</v>
      </c>
      <c r="E132" s="75" t="s">
        <v>329</v>
      </c>
      <c r="F132" s="76">
        <v>8.0000000000000002E-3</v>
      </c>
      <c r="G132" s="76"/>
      <c r="H132" s="76"/>
    </row>
    <row r="133" spans="1:8" ht="30.75" customHeight="1" x14ac:dyDescent="0.2">
      <c r="A133" s="74">
        <v>10</v>
      </c>
      <c r="B133" s="555"/>
      <c r="C133" s="75" t="s">
        <v>471</v>
      </c>
      <c r="D133" s="75" t="str">
        <f>C133</f>
        <v>ИП Климцова А.В.</v>
      </c>
      <c r="E133" s="75" t="s">
        <v>329</v>
      </c>
      <c r="F133" s="239">
        <v>0</v>
      </c>
      <c r="G133" s="76"/>
      <c r="H133" s="76"/>
    </row>
    <row r="134" spans="1:8" ht="23.25" customHeight="1" x14ac:dyDescent="0.2">
      <c r="A134" s="74">
        <v>11</v>
      </c>
      <c r="B134" s="555"/>
      <c r="C134" s="75" t="s">
        <v>188</v>
      </c>
      <c r="D134" s="75" t="str">
        <f t="shared" si="4"/>
        <v>ООО "Лизард"</v>
      </c>
      <c r="E134" s="75" t="s">
        <v>329</v>
      </c>
      <c r="F134" s="76">
        <v>0</v>
      </c>
      <c r="G134" s="76"/>
      <c r="H134" s="76"/>
    </row>
    <row r="135" spans="1:8" ht="62.25" customHeight="1" x14ac:dyDescent="0.2">
      <c r="A135" s="74">
        <v>12</v>
      </c>
      <c r="B135" s="556"/>
      <c r="C135" s="75" t="s">
        <v>189</v>
      </c>
      <c r="D135" s="75" t="str">
        <f t="shared" si="4"/>
        <v>ООО "Научно-производственный центр гидроавтоматики"</v>
      </c>
      <c r="E135" s="75" t="s">
        <v>329</v>
      </c>
      <c r="F135" s="76">
        <v>0</v>
      </c>
      <c r="G135" s="76"/>
      <c r="H135" s="76"/>
    </row>
    <row r="136" spans="1:8" ht="22.5" customHeight="1" x14ac:dyDescent="0.25">
      <c r="A136" s="685"/>
      <c r="B136" s="74" t="s">
        <v>633</v>
      </c>
      <c r="C136" s="685" t="s">
        <v>634</v>
      </c>
      <c r="D136" s="685" t="s">
        <v>635</v>
      </c>
      <c r="E136" s="685" t="s">
        <v>636</v>
      </c>
      <c r="F136" s="76">
        <f>SUM(F124:F135)</f>
        <v>0.70431100000000002</v>
      </c>
      <c r="G136" s="76"/>
      <c r="H136" s="76"/>
    </row>
    <row r="137" spans="1:8" x14ac:dyDescent="0.25">
      <c r="H137" s="49" t="s">
        <v>141</v>
      </c>
    </row>
    <row r="138" spans="1:8" x14ac:dyDescent="0.25">
      <c r="H138" s="48" t="s">
        <v>110</v>
      </c>
    </row>
    <row r="139" spans="1:8" ht="12.75" customHeight="1" x14ac:dyDescent="0.25">
      <c r="H139" s="12" t="s">
        <v>182</v>
      </c>
    </row>
    <row r="141" spans="1:8" ht="18.75" x14ac:dyDescent="0.3">
      <c r="A141" s="557" t="s">
        <v>324</v>
      </c>
      <c r="B141" s="557"/>
      <c r="C141" s="557"/>
      <c r="D141" s="557"/>
      <c r="E141" s="557"/>
      <c r="F141" s="557"/>
      <c r="G141" s="557"/>
      <c r="H141" s="557"/>
    </row>
    <row r="142" spans="1:8" ht="20.25" x14ac:dyDescent="0.3">
      <c r="A142" s="109"/>
      <c r="B142" s="109"/>
      <c r="C142" s="114"/>
      <c r="D142" s="80" t="s">
        <v>325</v>
      </c>
      <c r="E142" s="115" t="s">
        <v>185</v>
      </c>
      <c r="F142" s="109"/>
      <c r="G142" s="109"/>
      <c r="H142" s="109"/>
    </row>
    <row r="143" spans="1:8" x14ac:dyDescent="0.25">
      <c r="A143" s="108"/>
      <c r="B143" s="108"/>
      <c r="C143"/>
      <c r="D143"/>
      <c r="E143" s="113" t="s">
        <v>13</v>
      </c>
      <c r="F143" s="108"/>
      <c r="G143" s="108"/>
      <c r="H143" s="108"/>
    </row>
    <row r="144" spans="1:8" ht="18.75" x14ac:dyDescent="0.3">
      <c r="A144" s="108"/>
      <c r="B144" s="108"/>
      <c r="C144"/>
      <c r="D144"/>
      <c r="E144" s="80" t="s">
        <v>186</v>
      </c>
      <c r="F144" s="108"/>
      <c r="G144" s="108"/>
      <c r="H144" s="108"/>
    </row>
    <row r="145" spans="1:13" ht="18.75" x14ac:dyDescent="0.3">
      <c r="A145" s="108"/>
      <c r="B145" s="108"/>
      <c r="C145"/>
      <c r="D145"/>
      <c r="E145" s="80"/>
      <c r="F145" s="108"/>
      <c r="G145" s="108"/>
      <c r="H145" s="108"/>
    </row>
    <row r="146" spans="1:13" ht="18.75" x14ac:dyDescent="0.3">
      <c r="A146" s="108"/>
      <c r="B146" s="108"/>
      <c r="C146"/>
      <c r="D146" s="110" t="s">
        <v>339</v>
      </c>
      <c r="E146" s="120" t="s">
        <v>326</v>
      </c>
      <c r="F146" s="142" t="s">
        <v>485</v>
      </c>
      <c r="G146" s="108"/>
      <c r="H146" s="108"/>
    </row>
    <row r="147" spans="1:13" x14ac:dyDescent="0.25">
      <c r="B147" s="111"/>
      <c r="D147" s="111"/>
      <c r="E147" s="111"/>
      <c r="F147" s="111"/>
      <c r="G147" s="111"/>
      <c r="I147" s="111"/>
      <c r="J147" s="111"/>
      <c r="K147" s="112"/>
      <c r="L147" s="112"/>
      <c r="M147" s="112"/>
    </row>
    <row r="148" spans="1:13" ht="20.25" x14ac:dyDescent="0.3">
      <c r="A148" s="558" t="s">
        <v>491</v>
      </c>
      <c r="B148" s="558"/>
      <c r="C148" s="558"/>
      <c r="D148" s="558"/>
      <c r="E148" s="558"/>
      <c r="F148" s="558"/>
      <c r="G148" s="558"/>
      <c r="H148" s="558"/>
    </row>
    <row r="149" spans="1:13" ht="55.5" customHeight="1" x14ac:dyDescent="0.2">
      <c r="A149" s="72" t="s">
        <v>176</v>
      </c>
      <c r="B149" s="72" t="s">
        <v>327</v>
      </c>
      <c r="C149" s="72" t="s">
        <v>328</v>
      </c>
      <c r="D149" s="72" t="s">
        <v>177</v>
      </c>
      <c r="E149" s="72" t="s">
        <v>333</v>
      </c>
      <c r="F149" s="72" t="s">
        <v>332</v>
      </c>
      <c r="G149" s="72" t="s">
        <v>389</v>
      </c>
      <c r="H149" s="72" t="s">
        <v>330</v>
      </c>
    </row>
    <row r="150" spans="1:13" ht="12.75" x14ac:dyDescent="0.2">
      <c r="A150" s="127"/>
      <c r="B150" s="127">
        <v>1</v>
      </c>
      <c r="C150" s="127">
        <v>2</v>
      </c>
      <c r="D150" s="127">
        <v>3</v>
      </c>
      <c r="E150" s="127">
        <v>4</v>
      </c>
      <c r="F150" s="127">
        <v>5</v>
      </c>
      <c r="G150" s="127">
        <v>6</v>
      </c>
      <c r="H150" s="127">
        <v>7</v>
      </c>
    </row>
    <row r="151" spans="1:13" ht="21" customHeight="1" x14ac:dyDescent="0.2">
      <c r="A151" s="74">
        <v>1</v>
      </c>
      <c r="B151" s="554" t="s">
        <v>384</v>
      </c>
      <c r="C151" s="75" t="s">
        <v>178</v>
      </c>
      <c r="D151" s="75" t="s">
        <v>178</v>
      </c>
      <c r="E151" s="75" t="s">
        <v>329</v>
      </c>
      <c r="F151" s="76">
        <v>0.3</v>
      </c>
      <c r="G151" s="76"/>
      <c r="H151" s="76"/>
      <c r="J151">
        <v>0.2</v>
      </c>
    </row>
    <row r="152" spans="1:13" ht="21" customHeight="1" x14ac:dyDescent="0.2">
      <c r="A152" s="74">
        <v>2</v>
      </c>
      <c r="B152" s="555"/>
      <c r="C152" s="75" t="s">
        <v>179</v>
      </c>
      <c r="D152" s="75" t="s">
        <v>179</v>
      </c>
      <c r="E152" s="75" t="s">
        <v>329</v>
      </c>
      <c r="F152" s="76">
        <v>0.21</v>
      </c>
      <c r="G152" s="76"/>
      <c r="H152" s="76"/>
    </row>
    <row r="153" spans="1:13" ht="21" customHeight="1" x14ac:dyDescent="0.2">
      <c r="A153" s="74">
        <v>3</v>
      </c>
      <c r="B153" s="555"/>
      <c r="C153" s="75" t="s">
        <v>184</v>
      </c>
      <c r="D153" s="75" t="str">
        <f t="shared" ref="D153:D162" si="5">C153</f>
        <v>ООО "КРУГ"</v>
      </c>
      <c r="E153" s="75" t="s">
        <v>329</v>
      </c>
      <c r="F153" s="76">
        <v>4.5575999999999998E-2</v>
      </c>
      <c r="G153" s="76"/>
      <c r="H153" s="76"/>
    </row>
    <row r="154" spans="1:13" ht="21" customHeight="1" x14ac:dyDescent="0.2">
      <c r="A154" s="74">
        <v>4</v>
      </c>
      <c r="B154" s="555"/>
      <c r="C154" s="75" t="s">
        <v>183</v>
      </c>
      <c r="D154" s="75" t="str">
        <f t="shared" si="5"/>
        <v>ИП Первухин Л.В.</v>
      </c>
      <c r="E154" s="75" t="s">
        <v>329</v>
      </c>
      <c r="F154" s="76">
        <v>1E-4</v>
      </c>
      <c r="G154" s="76"/>
      <c r="H154" s="76"/>
    </row>
    <row r="155" spans="1:13" ht="21" customHeight="1" x14ac:dyDescent="0.2">
      <c r="A155" s="74">
        <v>5</v>
      </c>
      <c r="B155" s="555"/>
      <c r="C155" s="75" t="s">
        <v>180</v>
      </c>
      <c r="D155" s="75" t="str">
        <f t="shared" si="5"/>
        <v>АО "ТНН"</v>
      </c>
      <c r="E155" s="75" t="s">
        <v>329</v>
      </c>
      <c r="F155" s="76">
        <v>2E-3</v>
      </c>
      <c r="G155" s="76"/>
      <c r="H155" s="76"/>
    </row>
    <row r="156" spans="1:13" ht="21" customHeight="1" x14ac:dyDescent="0.2">
      <c r="A156" s="74">
        <v>6</v>
      </c>
      <c r="B156" s="555"/>
      <c r="C156" s="75" t="s">
        <v>180</v>
      </c>
      <c r="D156" s="75" t="str">
        <f t="shared" si="5"/>
        <v>АО "ТНН"</v>
      </c>
      <c r="E156" s="75" t="s">
        <v>329</v>
      </c>
      <c r="F156" s="76">
        <v>0</v>
      </c>
      <c r="G156" s="76"/>
      <c r="H156" s="76"/>
    </row>
    <row r="157" spans="1:13" ht="21" customHeight="1" x14ac:dyDescent="0.2">
      <c r="A157" s="74">
        <v>7</v>
      </c>
      <c r="B157" s="555"/>
      <c r="C157" s="75" t="s">
        <v>181</v>
      </c>
      <c r="D157" s="75" t="str">
        <f t="shared" si="5"/>
        <v>АО "РЭД"</v>
      </c>
      <c r="E157" s="75" t="s">
        <v>329</v>
      </c>
      <c r="F157" s="76">
        <v>0.11071</v>
      </c>
      <c r="G157" s="76"/>
      <c r="H157" s="76"/>
    </row>
    <row r="158" spans="1:13" ht="21" customHeight="1" x14ac:dyDescent="0.2">
      <c r="A158" s="74">
        <v>8</v>
      </c>
      <c r="B158" s="555"/>
      <c r="C158" s="75" t="s">
        <v>383</v>
      </c>
      <c r="D158" s="75" t="str">
        <f t="shared" si="5"/>
        <v>ООО "РАМА"</v>
      </c>
      <c r="E158" s="75" t="s">
        <v>329</v>
      </c>
      <c r="F158" s="76">
        <v>7.1999999999999998E-3</v>
      </c>
      <c r="G158" s="76"/>
      <c r="H158" s="76"/>
    </row>
    <row r="159" spans="1:13" ht="21" customHeight="1" x14ac:dyDescent="0.2">
      <c r="A159" s="74">
        <v>9</v>
      </c>
      <c r="B159" s="555"/>
      <c r="C159" s="75" t="s">
        <v>446</v>
      </c>
      <c r="D159" s="75" t="str">
        <f t="shared" si="5"/>
        <v>ООО "Промсырье"</v>
      </c>
      <c r="E159" s="75" t="s">
        <v>329</v>
      </c>
      <c r="F159" s="76">
        <v>8.0000000000000002E-3</v>
      </c>
      <c r="G159" s="76"/>
      <c r="H159" s="76"/>
    </row>
    <row r="160" spans="1:13" ht="30.75" customHeight="1" x14ac:dyDescent="0.2">
      <c r="A160" s="74">
        <v>10</v>
      </c>
      <c r="B160" s="555"/>
      <c r="C160" s="75" t="s">
        <v>471</v>
      </c>
      <c r="D160" s="75" t="str">
        <f>C160</f>
        <v>ИП Климцова А.В.</v>
      </c>
      <c r="E160" s="75" t="s">
        <v>329</v>
      </c>
      <c r="F160" s="239">
        <v>0</v>
      </c>
      <c r="G160" s="76"/>
      <c r="H160" s="76"/>
    </row>
    <row r="161" spans="1:13" ht="21" customHeight="1" x14ac:dyDescent="0.2">
      <c r="A161" s="74">
        <v>11</v>
      </c>
      <c r="B161" s="555"/>
      <c r="C161" s="75" t="s">
        <v>188</v>
      </c>
      <c r="D161" s="75" t="str">
        <f t="shared" si="5"/>
        <v>ООО "Лизард"</v>
      </c>
      <c r="E161" s="75" t="s">
        <v>329</v>
      </c>
      <c r="F161" s="76">
        <v>0</v>
      </c>
      <c r="G161" s="76"/>
      <c r="H161" s="76"/>
    </row>
    <row r="162" spans="1:13" ht="54.75" customHeight="1" x14ac:dyDescent="0.2">
      <c r="A162" s="74">
        <v>12</v>
      </c>
      <c r="B162" s="556"/>
      <c r="C162" s="75" t="s">
        <v>189</v>
      </c>
      <c r="D162" s="75" t="str">
        <f t="shared" si="5"/>
        <v>ООО "Научно-производственный центр гидроавтоматики"</v>
      </c>
      <c r="E162" s="75" t="s">
        <v>329</v>
      </c>
      <c r="F162" s="76">
        <v>0</v>
      </c>
      <c r="G162" s="76"/>
      <c r="H162" s="76"/>
    </row>
    <row r="163" spans="1:13" ht="22.5" customHeight="1" x14ac:dyDescent="0.25">
      <c r="A163" s="685"/>
      <c r="B163" s="74" t="s">
        <v>633</v>
      </c>
      <c r="C163" s="685" t="s">
        <v>634</v>
      </c>
      <c r="D163" s="685" t="s">
        <v>635</v>
      </c>
      <c r="E163" s="685" t="s">
        <v>636</v>
      </c>
      <c r="F163" s="76">
        <f>SUM(F151:F162)</f>
        <v>0.68358599999999992</v>
      </c>
      <c r="G163" s="76"/>
      <c r="H163" s="76"/>
    </row>
    <row r="164" spans="1:13" x14ac:dyDescent="0.25">
      <c r="H164" s="49" t="s">
        <v>141</v>
      </c>
    </row>
    <row r="165" spans="1:13" x14ac:dyDescent="0.25">
      <c r="H165" s="48" t="s">
        <v>110</v>
      </c>
    </row>
    <row r="166" spans="1:13" ht="12.75" customHeight="1" x14ac:dyDescent="0.25">
      <c r="H166" s="12" t="s">
        <v>182</v>
      </c>
    </row>
    <row r="168" spans="1:13" ht="18.75" x14ac:dyDescent="0.3">
      <c r="A168" s="557" t="s">
        <v>324</v>
      </c>
      <c r="B168" s="557"/>
      <c r="C168" s="557"/>
      <c r="D168" s="557"/>
      <c r="E168" s="557"/>
      <c r="F168" s="557"/>
      <c r="G168" s="557"/>
      <c r="H168" s="557"/>
    </row>
    <row r="169" spans="1:13" ht="20.25" x14ac:dyDescent="0.3">
      <c r="A169" s="109"/>
      <c r="B169" s="109"/>
      <c r="C169" s="114"/>
      <c r="D169" s="80" t="s">
        <v>325</v>
      </c>
      <c r="E169" s="115" t="s">
        <v>185</v>
      </c>
      <c r="F169" s="109"/>
      <c r="G169" s="109"/>
      <c r="H169" s="109"/>
    </row>
    <row r="170" spans="1:13" x14ac:dyDescent="0.25">
      <c r="A170" s="108"/>
      <c r="B170" s="108"/>
      <c r="C170"/>
      <c r="D170"/>
      <c r="E170" s="113" t="s">
        <v>13</v>
      </c>
      <c r="F170" s="108"/>
      <c r="G170" s="108"/>
      <c r="H170" s="108"/>
    </row>
    <row r="171" spans="1:13" ht="18.75" x14ac:dyDescent="0.3">
      <c r="A171" s="108"/>
      <c r="B171" s="108"/>
      <c r="C171"/>
      <c r="D171"/>
      <c r="E171" s="80" t="s">
        <v>186</v>
      </c>
      <c r="F171" s="108"/>
      <c r="G171" s="108"/>
      <c r="H171" s="108"/>
    </row>
    <row r="172" spans="1:13" ht="18.75" x14ac:dyDescent="0.3">
      <c r="A172" s="108"/>
      <c r="B172" s="108"/>
      <c r="C172"/>
      <c r="D172"/>
      <c r="E172" s="80"/>
      <c r="F172" s="108"/>
      <c r="G172" s="108"/>
      <c r="H172" s="108"/>
    </row>
    <row r="173" spans="1:13" ht="18.75" x14ac:dyDescent="0.3">
      <c r="A173" s="108"/>
      <c r="B173" s="108"/>
      <c r="C173"/>
      <c r="D173" s="181" t="s">
        <v>339</v>
      </c>
      <c r="E173" s="120" t="s">
        <v>377</v>
      </c>
      <c r="F173" s="142" t="s">
        <v>485</v>
      </c>
      <c r="G173" s="108"/>
      <c r="H173" s="108"/>
    </row>
    <row r="174" spans="1:13" x14ac:dyDescent="0.25">
      <c r="B174" s="111"/>
      <c r="D174" s="111"/>
      <c r="E174" s="111"/>
      <c r="F174" s="111"/>
      <c r="G174" s="111"/>
      <c r="I174" s="111"/>
      <c r="J174" s="111"/>
      <c r="K174" s="112"/>
      <c r="L174" s="112"/>
      <c r="M174" s="112"/>
    </row>
    <row r="175" spans="1:13" ht="20.25" x14ac:dyDescent="0.3">
      <c r="A175" s="558" t="s">
        <v>492</v>
      </c>
      <c r="B175" s="558"/>
      <c r="C175" s="558"/>
      <c r="D175" s="558"/>
      <c r="E175" s="558"/>
      <c r="F175" s="558"/>
      <c r="G175" s="558"/>
      <c r="H175" s="558"/>
    </row>
    <row r="176" spans="1:13" ht="55.5" customHeight="1" x14ac:dyDescent="0.2">
      <c r="A176" s="72" t="s">
        <v>176</v>
      </c>
      <c r="B176" s="72" t="s">
        <v>327</v>
      </c>
      <c r="C176" s="72" t="s">
        <v>328</v>
      </c>
      <c r="D176" s="72" t="s">
        <v>177</v>
      </c>
      <c r="E176" s="72" t="s">
        <v>333</v>
      </c>
      <c r="F176" s="72" t="s">
        <v>332</v>
      </c>
      <c r="G176" s="72" t="s">
        <v>389</v>
      </c>
      <c r="H176" s="72" t="s">
        <v>330</v>
      </c>
    </row>
    <row r="177" spans="1:10" ht="12.75" x14ac:dyDescent="0.2">
      <c r="A177" s="127"/>
      <c r="B177" s="127">
        <v>1</v>
      </c>
      <c r="C177" s="127">
        <v>2</v>
      </c>
      <c r="D177" s="127">
        <v>3</v>
      </c>
      <c r="E177" s="127">
        <v>4</v>
      </c>
      <c r="F177" s="127">
        <v>5</v>
      </c>
      <c r="G177" s="127">
        <v>6</v>
      </c>
      <c r="H177" s="127">
        <v>7</v>
      </c>
    </row>
    <row r="178" spans="1:10" ht="21" customHeight="1" x14ac:dyDescent="0.2">
      <c r="A178" s="74">
        <v>1</v>
      </c>
      <c r="B178" s="554" t="s">
        <v>384</v>
      </c>
      <c r="C178" s="75" t="s">
        <v>178</v>
      </c>
      <c r="D178" s="75" t="s">
        <v>178</v>
      </c>
      <c r="E178" s="75" t="s">
        <v>329</v>
      </c>
      <c r="F178" s="76">
        <v>0.3</v>
      </c>
      <c r="G178" s="76"/>
      <c r="H178" s="76"/>
      <c r="J178">
        <v>0.3</v>
      </c>
    </row>
    <row r="179" spans="1:10" ht="21" customHeight="1" x14ac:dyDescent="0.2">
      <c r="A179" s="74">
        <v>2</v>
      </c>
      <c r="B179" s="555"/>
      <c r="C179" s="75" t="s">
        <v>179</v>
      </c>
      <c r="D179" s="75" t="s">
        <v>179</v>
      </c>
      <c r="E179" s="75" t="s">
        <v>329</v>
      </c>
      <c r="F179" s="76">
        <v>0.21</v>
      </c>
      <c r="G179" s="76"/>
      <c r="H179" s="76"/>
    </row>
    <row r="180" spans="1:10" ht="21" customHeight="1" x14ac:dyDescent="0.2">
      <c r="A180" s="74">
        <v>3</v>
      </c>
      <c r="B180" s="555"/>
      <c r="C180" s="75" t="s">
        <v>184</v>
      </c>
      <c r="D180" s="75" t="str">
        <f t="shared" ref="D180:D189" si="6">C180</f>
        <v>ООО "КРУГ"</v>
      </c>
      <c r="E180" s="75" t="s">
        <v>329</v>
      </c>
      <c r="F180" s="76">
        <v>1.8592000000000001E-2</v>
      </c>
      <c r="G180" s="76"/>
      <c r="H180" s="76"/>
    </row>
    <row r="181" spans="1:10" ht="21" customHeight="1" x14ac:dyDescent="0.2">
      <c r="A181" s="74">
        <v>4</v>
      </c>
      <c r="B181" s="555"/>
      <c r="C181" s="75" t="s">
        <v>183</v>
      </c>
      <c r="D181" s="75" t="str">
        <f t="shared" si="6"/>
        <v>ИП Первухин Л.В.</v>
      </c>
      <c r="E181" s="75" t="s">
        <v>329</v>
      </c>
      <c r="F181" s="76">
        <v>1E-4</v>
      </c>
      <c r="G181" s="76"/>
      <c r="H181" s="76"/>
    </row>
    <row r="182" spans="1:10" ht="21" customHeight="1" x14ac:dyDescent="0.2">
      <c r="A182" s="74">
        <v>5</v>
      </c>
      <c r="B182" s="555"/>
      <c r="C182" s="75" t="s">
        <v>180</v>
      </c>
      <c r="D182" s="75" t="str">
        <f t="shared" si="6"/>
        <v>АО "ТНН"</v>
      </c>
      <c r="E182" s="75" t="s">
        <v>329</v>
      </c>
      <c r="F182" s="76">
        <v>2E-3</v>
      </c>
      <c r="G182" s="76"/>
      <c r="H182" s="76"/>
    </row>
    <row r="183" spans="1:10" ht="21" customHeight="1" x14ac:dyDescent="0.2">
      <c r="A183" s="74">
        <v>6</v>
      </c>
      <c r="B183" s="555"/>
      <c r="C183" s="75" t="s">
        <v>180</v>
      </c>
      <c r="D183" s="75" t="str">
        <f t="shared" si="6"/>
        <v>АО "ТНН"</v>
      </c>
      <c r="E183" s="75" t="s">
        <v>329</v>
      </c>
      <c r="F183" s="76">
        <v>0</v>
      </c>
      <c r="G183" s="76"/>
      <c r="H183" s="76"/>
    </row>
    <row r="184" spans="1:10" ht="21" customHeight="1" x14ac:dyDescent="0.2">
      <c r="A184" s="74">
        <v>7</v>
      </c>
      <c r="B184" s="555"/>
      <c r="C184" s="75" t="s">
        <v>181</v>
      </c>
      <c r="D184" s="75" t="str">
        <f t="shared" si="6"/>
        <v>АО "РЭД"</v>
      </c>
      <c r="E184" s="75" t="s">
        <v>329</v>
      </c>
      <c r="F184" s="76">
        <v>0.11071</v>
      </c>
      <c r="G184" s="76"/>
      <c r="H184" s="76"/>
    </row>
    <row r="185" spans="1:10" ht="21" customHeight="1" x14ac:dyDescent="0.2">
      <c r="A185" s="74">
        <v>8</v>
      </c>
      <c r="B185" s="555"/>
      <c r="C185" s="75" t="s">
        <v>383</v>
      </c>
      <c r="D185" s="75" t="str">
        <f t="shared" si="6"/>
        <v>ООО "РАМА"</v>
      </c>
      <c r="E185" s="75" t="s">
        <v>329</v>
      </c>
      <c r="F185" s="76">
        <v>7.1999999999999998E-3</v>
      </c>
      <c r="G185" s="76"/>
      <c r="H185" s="76"/>
    </row>
    <row r="186" spans="1:10" ht="21" customHeight="1" x14ac:dyDescent="0.2">
      <c r="A186" s="74">
        <v>9</v>
      </c>
      <c r="B186" s="555"/>
      <c r="C186" s="75" t="s">
        <v>446</v>
      </c>
      <c r="D186" s="75" t="str">
        <f t="shared" si="6"/>
        <v>ООО "Промсырье"</v>
      </c>
      <c r="E186" s="75" t="s">
        <v>329</v>
      </c>
      <c r="F186" s="76">
        <v>8.0000000000000002E-3</v>
      </c>
      <c r="G186" s="76"/>
      <c r="H186" s="76"/>
    </row>
    <row r="187" spans="1:10" ht="30.75" customHeight="1" x14ac:dyDescent="0.2">
      <c r="A187" s="74">
        <v>10</v>
      </c>
      <c r="B187" s="555"/>
      <c r="C187" s="75" t="s">
        <v>471</v>
      </c>
      <c r="D187" s="75" t="str">
        <f>C187</f>
        <v>ИП Климцова А.В.</v>
      </c>
      <c r="E187" s="75" t="s">
        <v>329</v>
      </c>
      <c r="F187" s="239">
        <v>0</v>
      </c>
      <c r="G187" s="76"/>
      <c r="H187" s="76"/>
    </row>
    <row r="188" spans="1:10" ht="21" customHeight="1" x14ac:dyDescent="0.2">
      <c r="A188" s="74">
        <v>11</v>
      </c>
      <c r="B188" s="555"/>
      <c r="C188" s="75" t="s">
        <v>188</v>
      </c>
      <c r="D188" s="75" t="str">
        <f t="shared" si="6"/>
        <v>ООО "Лизард"</v>
      </c>
      <c r="E188" s="75" t="s">
        <v>329</v>
      </c>
      <c r="F188" s="76">
        <v>0</v>
      </c>
      <c r="G188" s="76"/>
      <c r="H188" s="76"/>
    </row>
    <row r="189" spans="1:10" ht="54.75" customHeight="1" x14ac:dyDescent="0.2">
      <c r="A189" s="74">
        <v>12</v>
      </c>
      <c r="B189" s="556"/>
      <c r="C189" s="75" t="s">
        <v>189</v>
      </c>
      <c r="D189" s="75" t="str">
        <f t="shared" si="6"/>
        <v>ООО "Научно-производственный центр гидроавтоматики"</v>
      </c>
      <c r="E189" s="75" t="s">
        <v>329</v>
      </c>
      <c r="F189" s="76">
        <v>0</v>
      </c>
      <c r="G189" s="76"/>
      <c r="H189" s="76"/>
    </row>
    <row r="190" spans="1:10" ht="22.5" customHeight="1" x14ac:dyDescent="0.25">
      <c r="A190" s="685"/>
      <c r="B190" s="74" t="s">
        <v>633</v>
      </c>
      <c r="C190" s="685" t="s">
        <v>634</v>
      </c>
      <c r="D190" s="685" t="s">
        <v>635</v>
      </c>
      <c r="E190" s="685" t="s">
        <v>636</v>
      </c>
      <c r="F190" s="76">
        <f>SUM(F178:F189)</f>
        <v>0.65660200000000002</v>
      </c>
      <c r="G190" s="76"/>
      <c r="H190" s="76"/>
    </row>
    <row r="191" spans="1:10" x14ac:dyDescent="0.25">
      <c r="H191" s="49" t="s">
        <v>141</v>
      </c>
    </row>
    <row r="192" spans="1:10" x14ac:dyDescent="0.25">
      <c r="H192" s="48" t="s">
        <v>110</v>
      </c>
    </row>
    <row r="193" spans="1:13" ht="12.75" customHeight="1" x14ac:dyDescent="0.25">
      <c r="H193" s="12" t="s">
        <v>182</v>
      </c>
    </row>
    <row r="195" spans="1:13" ht="18.75" x14ac:dyDescent="0.3">
      <c r="A195" s="557" t="s">
        <v>324</v>
      </c>
      <c r="B195" s="557"/>
      <c r="C195" s="557"/>
      <c r="D195" s="557"/>
      <c r="E195" s="557"/>
      <c r="F195" s="557"/>
      <c r="G195" s="557"/>
      <c r="H195" s="557"/>
    </row>
    <row r="196" spans="1:13" ht="20.25" x14ac:dyDescent="0.3">
      <c r="A196" s="109"/>
      <c r="B196" s="109"/>
      <c r="C196" s="114"/>
      <c r="D196" s="80" t="s">
        <v>325</v>
      </c>
      <c r="E196" s="115" t="s">
        <v>185</v>
      </c>
      <c r="F196" s="109"/>
      <c r="G196" s="109"/>
      <c r="H196" s="109"/>
    </row>
    <row r="197" spans="1:13" x14ac:dyDescent="0.25">
      <c r="A197" s="108"/>
      <c r="B197" s="108"/>
      <c r="C197"/>
      <c r="D197"/>
      <c r="E197" s="113" t="s">
        <v>13</v>
      </c>
      <c r="F197" s="108"/>
      <c r="G197" s="108"/>
      <c r="H197" s="108"/>
    </row>
    <row r="198" spans="1:13" ht="18.75" x14ac:dyDescent="0.3">
      <c r="A198" s="108"/>
      <c r="B198" s="108"/>
      <c r="C198"/>
      <c r="D198"/>
      <c r="E198" s="80" t="s">
        <v>186</v>
      </c>
      <c r="F198" s="108"/>
      <c r="G198" s="108"/>
      <c r="H198" s="108"/>
    </row>
    <row r="199" spans="1:13" ht="18.75" x14ac:dyDescent="0.3">
      <c r="A199" s="108"/>
      <c r="B199" s="108"/>
      <c r="C199"/>
      <c r="D199"/>
      <c r="E199" s="80"/>
      <c r="F199" s="108"/>
      <c r="G199" s="108"/>
      <c r="H199" s="108"/>
    </row>
    <row r="200" spans="1:13" ht="18.75" x14ac:dyDescent="0.3">
      <c r="A200" s="108"/>
      <c r="B200" s="108"/>
      <c r="C200"/>
      <c r="D200" s="163" t="s">
        <v>339</v>
      </c>
      <c r="E200" s="120" t="s">
        <v>382</v>
      </c>
      <c r="F200" s="142" t="s">
        <v>485</v>
      </c>
      <c r="G200" s="108"/>
      <c r="H200" s="108"/>
    </row>
    <row r="201" spans="1:13" x14ac:dyDescent="0.25">
      <c r="B201" s="111"/>
      <c r="D201" s="111"/>
      <c r="E201" s="111"/>
      <c r="F201" s="111"/>
      <c r="G201" s="111"/>
      <c r="I201" s="111"/>
      <c r="J201" s="111"/>
      <c r="K201" s="112"/>
      <c r="L201" s="112"/>
      <c r="M201" s="112"/>
    </row>
    <row r="202" spans="1:13" ht="20.25" x14ac:dyDescent="0.3">
      <c r="A202" s="558" t="s">
        <v>493</v>
      </c>
      <c r="B202" s="558"/>
      <c r="C202" s="558"/>
      <c r="D202" s="558"/>
      <c r="E202" s="558"/>
      <c r="F202" s="558"/>
      <c r="G202" s="558"/>
      <c r="H202" s="558"/>
    </row>
    <row r="203" spans="1:13" ht="55.5" customHeight="1" x14ac:dyDescent="0.2">
      <c r="A203" s="72" t="s">
        <v>176</v>
      </c>
      <c r="B203" s="72" t="s">
        <v>327</v>
      </c>
      <c r="C203" s="72" t="s">
        <v>328</v>
      </c>
      <c r="D203" s="72" t="s">
        <v>177</v>
      </c>
      <c r="E203" s="72" t="s">
        <v>333</v>
      </c>
      <c r="F203" s="72" t="s">
        <v>332</v>
      </c>
      <c r="G203" s="72" t="s">
        <v>389</v>
      </c>
      <c r="H203" s="72" t="s">
        <v>330</v>
      </c>
    </row>
    <row r="204" spans="1:13" ht="12.75" x14ac:dyDescent="0.2">
      <c r="A204" s="127"/>
      <c r="B204" s="127">
        <v>1</v>
      </c>
      <c r="C204" s="127">
        <v>2</v>
      </c>
      <c r="D204" s="127">
        <v>3</v>
      </c>
      <c r="E204" s="127">
        <v>4</v>
      </c>
      <c r="F204" s="127">
        <v>5</v>
      </c>
      <c r="G204" s="127">
        <v>6</v>
      </c>
      <c r="H204" s="127">
        <v>7</v>
      </c>
    </row>
    <row r="205" spans="1:13" ht="21" customHeight="1" x14ac:dyDescent="0.2">
      <c r="A205" s="74">
        <v>1</v>
      </c>
      <c r="B205" s="554" t="s">
        <v>384</v>
      </c>
      <c r="C205" s="75" t="s">
        <v>178</v>
      </c>
      <c r="D205" s="75" t="s">
        <v>178</v>
      </c>
      <c r="E205" s="75" t="s">
        <v>329</v>
      </c>
      <c r="F205" s="76">
        <v>0.3</v>
      </c>
      <c r="G205" s="76"/>
      <c r="H205" s="76"/>
      <c r="J205">
        <v>0.35</v>
      </c>
    </row>
    <row r="206" spans="1:13" ht="21" customHeight="1" x14ac:dyDescent="0.2">
      <c r="A206" s="74">
        <v>2</v>
      </c>
      <c r="B206" s="555"/>
      <c r="C206" s="75" t="s">
        <v>179</v>
      </c>
      <c r="D206" s="75" t="s">
        <v>179</v>
      </c>
      <c r="E206" s="75" t="s">
        <v>329</v>
      </c>
      <c r="F206" s="76">
        <v>0.21</v>
      </c>
      <c r="G206" s="76"/>
      <c r="H206" s="76"/>
    </row>
    <row r="207" spans="1:13" ht="21" customHeight="1" x14ac:dyDescent="0.2">
      <c r="A207" s="74">
        <v>3</v>
      </c>
      <c r="B207" s="555"/>
      <c r="C207" s="75" t="s">
        <v>184</v>
      </c>
      <c r="D207" s="75" t="str">
        <f t="shared" ref="D207:D216" si="7">C207</f>
        <v>ООО "КРУГ"</v>
      </c>
      <c r="E207" s="75" t="s">
        <v>329</v>
      </c>
      <c r="F207" s="76">
        <v>4.505E-2</v>
      </c>
      <c r="G207" s="76"/>
      <c r="H207" s="76"/>
    </row>
    <row r="208" spans="1:13" ht="21" customHeight="1" x14ac:dyDescent="0.2">
      <c r="A208" s="74">
        <v>4</v>
      </c>
      <c r="B208" s="555"/>
      <c r="C208" s="75" t="s">
        <v>183</v>
      </c>
      <c r="D208" s="75" t="str">
        <f t="shared" si="7"/>
        <v>ИП Первухин Л.В.</v>
      </c>
      <c r="E208" s="75" t="s">
        <v>329</v>
      </c>
      <c r="F208" s="76">
        <v>1E-4</v>
      </c>
      <c r="G208" s="76"/>
      <c r="H208" s="76"/>
    </row>
    <row r="209" spans="1:8" ht="21" customHeight="1" x14ac:dyDescent="0.2">
      <c r="A209" s="74">
        <v>5</v>
      </c>
      <c r="B209" s="555"/>
      <c r="C209" s="75" t="s">
        <v>180</v>
      </c>
      <c r="D209" s="75" t="str">
        <f t="shared" si="7"/>
        <v>АО "ТНН"</v>
      </c>
      <c r="E209" s="75" t="s">
        <v>329</v>
      </c>
      <c r="F209" s="76">
        <v>2E-3</v>
      </c>
      <c r="G209" s="76"/>
      <c r="H209" s="76"/>
    </row>
    <row r="210" spans="1:8" ht="21" customHeight="1" x14ac:dyDescent="0.2">
      <c r="A210" s="74">
        <v>6</v>
      </c>
      <c r="B210" s="555"/>
      <c r="C210" s="75" t="s">
        <v>180</v>
      </c>
      <c r="D210" s="75" t="str">
        <f t="shared" si="7"/>
        <v>АО "ТНН"</v>
      </c>
      <c r="E210" s="75" t="s">
        <v>329</v>
      </c>
      <c r="F210" s="76">
        <v>0</v>
      </c>
      <c r="G210" s="76"/>
      <c r="H210" s="76"/>
    </row>
    <row r="211" spans="1:8" ht="21" customHeight="1" x14ac:dyDescent="0.2">
      <c r="A211" s="74">
        <v>7</v>
      </c>
      <c r="B211" s="555"/>
      <c r="C211" s="75" t="s">
        <v>181</v>
      </c>
      <c r="D211" s="75" t="str">
        <f t="shared" si="7"/>
        <v>АО "РЭД"</v>
      </c>
      <c r="E211" s="75" t="s">
        <v>329</v>
      </c>
      <c r="F211" s="76">
        <v>0.11071</v>
      </c>
      <c r="G211" s="76"/>
      <c r="H211" s="76"/>
    </row>
    <row r="212" spans="1:8" ht="21" customHeight="1" x14ac:dyDescent="0.2">
      <c r="A212" s="74">
        <v>8</v>
      </c>
      <c r="B212" s="555"/>
      <c r="C212" s="75" t="s">
        <v>383</v>
      </c>
      <c r="D212" s="75" t="str">
        <f t="shared" si="7"/>
        <v>ООО "РАМА"</v>
      </c>
      <c r="E212" s="75" t="s">
        <v>329</v>
      </c>
      <c r="F212" s="76">
        <v>7.1999999999999998E-3</v>
      </c>
      <c r="G212" s="76"/>
      <c r="H212" s="76"/>
    </row>
    <row r="213" spans="1:8" ht="21" customHeight="1" x14ac:dyDescent="0.2">
      <c r="A213" s="74">
        <v>9</v>
      </c>
      <c r="B213" s="555"/>
      <c r="C213" s="75" t="s">
        <v>446</v>
      </c>
      <c r="D213" s="75" t="str">
        <f t="shared" si="7"/>
        <v>ООО "Промсырье"</v>
      </c>
      <c r="E213" s="75" t="s">
        <v>329</v>
      </c>
      <c r="F213" s="76">
        <v>8.0000000000000002E-3</v>
      </c>
      <c r="G213" s="76"/>
      <c r="H213" s="76"/>
    </row>
    <row r="214" spans="1:8" ht="30.75" customHeight="1" x14ac:dyDescent="0.2">
      <c r="A214" s="74">
        <v>10</v>
      </c>
      <c r="B214" s="555"/>
      <c r="C214" s="75" t="s">
        <v>471</v>
      </c>
      <c r="D214" s="75" t="str">
        <f>C214</f>
        <v>ИП Климцова А.В.</v>
      </c>
      <c r="E214" s="75" t="s">
        <v>329</v>
      </c>
      <c r="F214" s="239">
        <v>0</v>
      </c>
      <c r="G214" s="76"/>
      <c r="H214" s="76"/>
    </row>
    <row r="215" spans="1:8" ht="21" customHeight="1" x14ac:dyDescent="0.2">
      <c r="A215" s="74">
        <v>11</v>
      </c>
      <c r="B215" s="555"/>
      <c r="C215" s="75" t="s">
        <v>188</v>
      </c>
      <c r="D215" s="75" t="str">
        <f t="shared" si="7"/>
        <v>ООО "Лизард"</v>
      </c>
      <c r="E215" s="75" t="s">
        <v>329</v>
      </c>
      <c r="F215" s="76">
        <v>0</v>
      </c>
      <c r="G215" s="76"/>
      <c r="H215" s="76"/>
    </row>
    <row r="216" spans="1:8" ht="54.75" customHeight="1" x14ac:dyDescent="0.2">
      <c r="A216" s="74">
        <v>12</v>
      </c>
      <c r="B216" s="556"/>
      <c r="C216" s="75" t="s">
        <v>189</v>
      </c>
      <c r="D216" s="75" t="str">
        <f t="shared" si="7"/>
        <v>ООО "Научно-производственный центр гидроавтоматики"</v>
      </c>
      <c r="E216" s="75" t="s">
        <v>329</v>
      </c>
      <c r="F216" s="76">
        <v>0</v>
      </c>
      <c r="G216" s="76"/>
      <c r="H216" s="76"/>
    </row>
    <row r="217" spans="1:8" ht="22.5" customHeight="1" x14ac:dyDescent="0.25">
      <c r="A217" s="685"/>
      <c r="B217" s="74" t="s">
        <v>633</v>
      </c>
      <c r="C217" s="685" t="s">
        <v>634</v>
      </c>
      <c r="D217" s="685" t="s">
        <v>635</v>
      </c>
      <c r="E217" s="685" t="s">
        <v>636</v>
      </c>
      <c r="F217" s="76">
        <f>SUM(F205:F216)</f>
        <v>0.68306</v>
      </c>
      <c r="G217" s="76"/>
      <c r="H217" s="76"/>
    </row>
    <row r="218" spans="1:8" x14ac:dyDescent="0.25">
      <c r="H218" s="49" t="s">
        <v>141</v>
      </c>
    </row>
    <row r="219" spans="1:8" x14ac:dyDescent="0.25">
      <c r="H219" s="48" t="s">
        <v>110</v>
      </c>
    </row>
    <row r="220" spans="1:8" ht="12.75" customHeight="1" x14ac:dyDescent="0.25">
      <c r="H220" s="12" t="s">
        <v>182</v>
      </c>
    </row>
    <row r="222" spans="1:8" ht="18.75" x14ac:dyDescent="0.3">
      <c r="A222" s="557" t="s">
        <v>324</v>
      </c>
      <c r="B222" s="557"/>
      <c r="C222" s="557"/>
      <c r="D222" s="557"/>
      <c r="E222" s="557"/>
      <c r="F222" s="557"/>
      <c r="G222" s="557"/>
      <c r="H222" s="557"/>
    </row>
    <row r="223" spans="1:8" ht="20.25" x14ac:dyDescent="0.3">
      <c r="A223" s="109"/>
      <c r="B223" s="109"/>
      <c r="C223" s="114"/>
      <c r="D223" s="80" t="s">
        <v>325</v>
      </c>
      <c r="E223" s="115" t="s">
        <v>185</v>
      </c>
      <c r="F223" s="109"/>
      <c r="G223" s="109"/>
      <c r="H223" s="109"/>
    </row>
    <row r="224" spans="1:8" x14ac:dyDescent="0.25">
      <c r="A224" s="108"/>
      <c r="B224" s="108"/>
      <c r="C224"/>
      <c r="D224"/>
      <c r="E224" s="113" t="s">
        <v>13</v>
      </c>
      <c r="F224" s="108"/>
      <c r="G224" s="108"/>
      <c r="H224" s="108"/>
    </row>
    <row r="225" spans="1:13" ht="18.75" x14ac:dyDescent="0.3">
      <c r="A225" s="108"/>
      <c r="B225" s="108"/>
      <c r="C225"/>
      <c r="D225"/>
      <c r="E225" s="80" t="s">
        <v>186</v>
      </c>
      <c r="F225" s="108"/>
      <c r="G225" s="108"/>
      <c r="H225" s="108"/>
    </row>
    <row r="226" spans="1:13" ht="18.75" x14ac:dyDescent="0.3">
      <c r="A226" s="108"/>
      <c r="B226" s="108"/>
      <c r="C226"/>
      <c r="D226"/>
      <c r="E226" s="80"/>
      <c r="F226" s="108"/>
      <c r="G226" s="108"/>
      <c r="H226" s="108"/>
    </row>
    <row r="227" spans="1:13" ht="18.75" x14ac:dyDescent="0.3">
      <c r="A227" s="108"/>
      <c r="B227" s="108"/>
      <c r="C227"/>
      <c r="D227" s="187" t="s">
        <v>339</v>
      </c>
      <c r="E227" s="120" t="s">
        <v>385</v>
      </c>
      <c r="F227" s="142" t="s">
        <v>485</v>
      </c>
      <c r="G227" s="108"/>
      <c r="H227" s="108"/>
    </row>
    <row r="228" spans="1:13" x14ac:dyDescent="0.25">
      <c r="B228" s="111"/>
      <c r="D228" s="111"/>
      <c r="E228" s="111"/>
      <c r="F228" s="111"/>
      <c r="G228" s="111"/>
      <c r="I228" s="111"/>
      <c r="J228" s="111"/>
      <c r="K228" s="112"/>
      <c r="L228" s="112"/>
      <c r="M228" s="112"/>
    </row>
    <row r="229" spans="1:13" ht="20.25" x14ac:dyDescent="0.3">
      <c r="A229" s="558" t="s">
        <v>494</v>
      </c>
      <c r="B229" s="558"/>
      <c r="C229" s="558"/>
      <c r="D229" s="558"/>
      <c r="E229" s="558"/>
      <c r="F229" s="558"/>
      <c r="G229" s="558"/>
      <c r="H229" s="558"/>
    </row>
    <row r="230" spans="1:13" ht="55.5" customHeight="1" x14ac:dyDescent="0.2">
      <c r="A230" s="72" t="s">
        <v>176</v>
      </c>
      <c r="B230" s="72" t="s">
        <v>327</v>
      </c>
      <c r="C230" s="72" t="s">
        <v>328</v>
      </c>
      <c r="D230" s="72" t="s">
        <v>177</v>
      </c>
      <c r="E230" s="72" t="s">
        <v>333</v>
      </c>
      <c r="F230" s="72" t="s">
        <v>332</v>
      </c>
      <c r="G230" s="72" t="s">
        <v>389</v>
      </c>
      <c r="H230" s="72" t="s">
        <v>330</v>
      </c>
    </row>
    <row r="231" spans="1:13" ht="12.75" x14ac:dyDescent="0.2">
      <c r="A231" s="127"/>
      <c r="B231" s="127">
        <v>1</v>
      </c>
      <c r="C231" s="127">
        <v>2</v>
      </c>
      <c r="D231" s="127">
        <v>3</v>
      </c>
      <c r="E231" s="127">
        <v>4</v>
      </c>
      <c r="F231" s="127">
        <v>5</v>
      </c>
      <c r="G231" s="127">
        <v>6</v>
      </c>
      <c r="H231" s="127">
        <v>7</v>
      </c>
    </row>
    <row r="232" spans="1:13" ht="21" customHeight="1" x14ac:dyDescent="0.2">
      <c r="A232" s="74">
        <v>1</v>
      </c>
      <c r="B232" s="554" t="s">
        <v>384</v>
      </c>
      <c r="C232" s="75" t="s">
        <v>178</v>
      </c>
      <c r="D232" s="75" t="s">
        <v>178</v>
      </c>
      <c r="E232" s="75" t="s">
        <v>329</v>
      </c>
      <c r="F232" s="76">
        <v>0.3</v>
      </c>
      <c r="G232" s="76"/>
      <c r="H232" s="76"/>
      <c r="J232">
        <v>0.4</v>
      </c>
    </row>
    <row r="233" spans="1:13" ht="21" customHeight="1" x14ac:dyDescent="0.2">
      <c r="A233" s="74">
        <v>2</v>
      </c>
      <c r="B233" s="555"/>
      <c r="C233" s="75" t="s">
        <v>179</v>
      </c>
      <c r="D233" s="75" t="s">
        <v>179</v>
      </c>
      <c r="E233" s="75" t="s">
        <v>329</v>
      </c>
      <c r="F233" s="76">
        <v>0.22</v>
      </c>
      <c r="G233" s="76"/>
      <c r="H233" s="76"/>
    </row>
    <row r="234" spans="1:13" ht="21" customHeight="1" x14ac:dyDescent="0.2">
      <c r="A234" s="74">
        <v>3</v>
      </c>
      <c r="B234" s="555"/>
      <c r="C234" s="75" t="s">
        <v>184</v>
      </c>
      <c r="D234" s="75" t="str">
        <f t="shared" ref="D234:D243" si="8">C234</f>
        <v>ООО "КРУГ"</v>
      </c>
      <c r="E234" s="75" t="s">
        <v>329</v>
      </c>
      <c r="F234" s="76">
        <v>3.3924999999999997E-2</v>
      </c>
      <c r="G234" s="76"/>
      <c r="H234" s="76"/>
    </row>
    <row r="235" spans="1:13" ht="21" customHeight="1" x14ac:dyDescent="0.2">
      <c r="A235" s="74">
        <v>4</v>
      </c>
      <c r="B235" s="555"/>
      <c r="C235" s="75" t="s">
        <v>183</v>
      </c>
      <c r="D235" s="75" t="str">
        <f t="shared" si="8"/>
        <v>ИП Первухин Л.В.</v>
      </c>
      <c r="E235" s="75" t="s">
        <v>329</v>
      </c>
      <c r="F235" s="76">
        <v>1.5E-3</v>
      </c>
      <c r="G235" s="76"/>
      <c r="H235" s="76"/>
    </row>
    <row r="236" spans="1:13" ht="21" customHeight="1" x14ac:dyDescent="0.2">
      <c r="A236" s="74">
        <v>5</v>
      </c>
      <c r="B236" s="555"/>
      <c r="C236" s="75" t="s">
        <v>180</v>
      </c>
      <c r="D236" s="75" t="str">
        <f t="shared" si="8"/>
        <v>АО "ТНН"</v>
      </c>
      <c r="E236" s="75" t="s">
        <v>329</v>
      </c>
      <c r="F236" s="76">
        <v>5.0000000000000001E-3</v>
      </c>
      <c r="G236" s="76"/>
      <c r="H236" s="76"/>
    </row>
    <row r="237" spans="1:13" ht="21" customHeight="1" x14ac:dyDescent="0.2">
      <c r="A237" s="74">
        <v>6</v>
      </c>
      <c r="B237" s="555"/>
      <c r="C237" s="75" t="s">
        <v>180</v>
      </c>
      <c r="D237" s="75" t="str">
        <f t="shared" si="8"/>
        <v>АО "ТНН"</v>
      </c>
      <c r="E237" s="75" t="s">
        <v>329</v>
      </c>
      <c r="F237" s="76">
        <v>5.0000000000000001E-3</v>
      </c>
      <c r="G237" s="76"/>
      <c r="H237" s="76"/>
    </row>
    <row r="238" spans="1:13" ht="21" customHeight="1" x14ac:dyDescent="0.2">
      <c r="A238" s="74">
        <v>7</v>
      </c>
      <c r="B238" s="555"/>
      <c r="C238" s="75" t="s">
        <v>181</v>
      </c>
      <c r="D238" s="75" t="str">
        <f t="shared" si="8"/>
        <v>АО "РЭД"</v>
      </c>
      <c r="E238" s="75" t="s">
        <v>329</v>
      </c>
      <c r="F238" s="76">
        <v>0.11070000000000001</v>
      </c>
      <c r="G238" s="76"/>
      <c r="H238" s="76"/>
    </row>
    <row r="239" spans="1:13" ht="21" customHeight="1" x14ac:dyDescent="0.2">
      <c r="A239" s="74">
        <v>8</v>
      </c>
      <c r="B239" s="555"/>
      <c r="C239" s="75" t="s">
        <v>383</v>
      </c>
      <c r="D239" s="75" t="str">
        <f t="shared" si="8"/>
        <v>ООО "РАМА"</v>
      </c>
      <c r="E239" s="75" t="s">
        <v>329</v>
      </c>
      <c r="F239" s="76">
        <v>8.2000000000000007E-3</v>
      </c>
      <c r="G239" s="76"/>
      <c r="H239" s="76"/>
    </row>
    <row r="240" spans="1:13" ht="21" customHeight="1" x14ac:dyDescent="0.2">
      <c r="A240" s="74">
        <v>9</v>
      </c>
      <c r="B240" s="555"/>
      <c r="C240" s="75" t="s">
        <v>446</v>
      </c>
      <c r="D240" s="75" t="str">
        <f t="shared" si="8"/>
        <v>ООО "Промсырье"</v>
      </c>
      <c r="E240" s="75" t="s">
        <v>329</v>
      </c>
      <c r="F240" s="76">
        <v>1.2E-2</v>
      </c>
      <c r="G240" s="76"/>
      <c r="H240" s="76"/>
    </row>
    <row r="241" spans="1:13" ht="30.75" customHeight="1" x14ac:dyDescent="0.2">
      <c r="A241" s="74">
        <v>10</v>
      </c>
      <c r="B241" s="555"/>
      <c r="C241" s="75" t="s">
        <v>471</v>
      </c>
      <c r="D241" s="75" t="str">
        <f>C241</f>
        <v>ИП Климцова А.В.</v>
      </c>
      <c r="E241" s="75" t="s">
        <v>329</v>
      </c>
      <c r="F241" s="239">
        <v>0</v>
      </c>
      <c r="G241" s="76"/>
      <c r="H241" s="76"/>
    </row>
    <row r="242" spans="1:13" ht="21" customHeight="1" x14ac:dyDescent="0.2">
      <c r="A242" s="74">
        <v>11</v>
      </c>
      <c r="B242" s="555"/>
      <c r="C242" s="75" t="s">
        <v>188</v>
      </c>
      <c r="D242" s="75" t="str">
        <f t="shared" si="8"/>
        <v>ООО "Лизард"</v>
      </c>
      <c r="E242" s="75" t="s">
        <v>329</v>
      </c>
      <c r="F242" s="76">
        <v>0</v>
      </c>
      <c r="G242" s="76"/>
      <c r="H242" s="76"/>
    </row>
    <row r="243" spans="1:13" ht="50.25" customHeight="1" x14ac:dyDescent="0.2">
      <c r="A243" s="74">
        <v>12</v>
      </c>
      <c r="B243" s="556"/>
      <c r="C243" s="75" t="s">
        <v>189</v>
      </c>
      <c r="D243" s="75" t="str">
        <f t="shared" si="8"/>
        <v>ООО "Научно-производственный центр гидроавтоматики"</v>
      </c>
      <c r="E243" s="75" t="s">
        <v>329</v>
      </c>
      <c r="F243" s="76">
        <v>0</v>
      </c>
      <c r="G243" s="76"/>
      <c r="H243" s="76"/>
    </row>
    <row r="244" spans="1:13" ht="22.5" customHeight="1" x14ac:dyDescent="0.25">
      <c r="A244" s="685"/>
      <c r="B244" s="74" t="s">
        <v>633</v>
      </c>
      <c r="C244" s="685" t="s">
        <v>634</v>
      </c>
      <c r="D244" s="685" t="s">
        <v>635</v>
      </c>
      <c r="E244" s="685" t="s">
        <v>636</v>
      </c>
      <c r="F244" s="76">
        <f>SUM(F232:F243)</f>
        <v>0.69632499999999997</v>
      </c>
      <c r="G244" s="76"/>
      <c r="H244" s="76"/>
    </row>
    <row r="245" spans="1:13" x14ac:dyDescent="0.25">
      <c r="H245" s="49" t="s">
        <v>141</v>
      </c>
    </row>
    <row r="246" spans="1:13" x14ac:dyDescent="0.25">
      <c r="H246" s="48" t="s">
        <v>110</v>
      </c>
    </row>
    <row r="247" spans="1:13" ht="12.75" customHeight="1" x14ac:dyDescent="0.25">
      <c r="H247" s="12" t="s">
        <v>182</v>
      </c>
    </row>
    <row r="249" spans="1:13" ht="18.75" x14ac:dyDescent="0.3">
      <c r="A249" s="557" t="s">
        <v>324</v>
      </c>
      <c r="B249" s="557"/>
      <c r="C249" s="557"/>
      <c r="D249" s="557"/>
      <c r="E249" s="557"/>
      <c r="F249" s="557"/>
      <c r="G249" s="557"/>
      <c r="H249" s="557"/>
    </row>
    <row r="250" spans="1:13" ht="20.25" x14ac:dyDescent="0.3">
      <c r="A250" s="109"/>
      <c r="B250" s="109"/>
      <c r="C250" s="114"/>
      <c r="D250" s="80" t="s">
        <v>325</v>
      </c>
      <c r="E250" s="115" t="s">
        <v>185</v>
      </c>
      <c r="F250" s="109"/>
      <c r="G250" s="109"/>
      <c r="H250" s="109"/>
    </row>
    <row r="251" spans="1:13" x14ac:dyDescent="0.25">
      <c r="A251" s="108"/>
      <c r="B251" s="108"/>
      <c r="C251"/>
      <c r="D251"/>
      <c r="E251" s="113" t="s">
        <v>13</v>
      </c>
      <c r="F251" s="108"/>
      <c r="G251" s="108"/>
      <c r="H251" s="108"/>
    </row>
    <row r="252" spans="1:13" ht="18.75" x14ac:dyDescent="0.3">
      <c r="A252" s="108"/>
      <c r="B252" s="108"/>
      <c r="C252"/>
      <c r="D252"/>
      <c r="E252" s="80" t="s">
        <v>186</v>
      </c>
      <c r="F252" s="108"/>
      <c r="G252" s="108"/>
      <c r="H252" s="108"/>
    </row>
    <row r="253" spans="1:13" ht="18.75" x14ac:dyDescent="0.3">
      <c r="A253" s="108"/>
      <c r="B253" s="108"/>
      <c r="C253"/>
      <c r="D253"/>
      <c r="E253" s="80"/>
      <c r="F253" s="108"/>
      <c r="G253" s="108"/>
      <c r="H253" s="108"/>
    </row>
    <row r="254" spans="1:13" ht="18.75" x14ac:dyDescent="0.3">
      <c r="A254" s="108"/>
      <c r="B254" s="108"/>
      <c r="C254"/>
      <c r="D254" s="197" t="s">
        <v>339</v>
      </c>
      <c r="E254" s="120" t="s">
        <v>386</v>
      </c>
      <c r="F254" s="142" t="s">
        <v>485</v>
      </c>
      <c r="G254" s="108"/>
      <c r="H254" s="108"/>
    </row>
    <row r="255" spans="1:13" x14ac:dyDescent="0.25">
      <c r="B255" s="111"/>
      <c r="D255" s="111"/>
      <c r="E255" s="111"/>
      <c r="F255" s="111"/>
      <c r="G255" s="111"/>
      <c r="I255" s="111"/>
      <c r="J255" s="111"/>
      <c r="K255" s="112"/>
      <c r="L255" s="112"/>
      <c r="M255" s="112"/>
    </row>
    <row r="256" spans="1:13" ht="20.25" x14ac:dyDescent="0.3">
      <c r="A256" s="558" t="s">
        <v>495</v>
      </c>
      <c r="B256" s="558"/>
      <c r="C256" s="558"/>
      <c r="D256" s="558"/>
      <c r="E256" s="558"/>
      <c r="F256" s="558"/>
      <c r="G256" s="558"/>
      <c r="H256" s="558"/>
    </row>
    <row r="257" spans="1:10" ht="55.5" customHeight="1" x14ac:dyDescent="0.2">
      <c r="A257" s="72" t="s">
        <v>176</v>
      </c>
      <c r="B257" s="72" t="s">
        <v>327</v>
      </c>
      <c r="C257" s="72" t="s">
        <v>328</v>
      </c>
      <c r="D257" s="72" t="s">
        <v>177</v>
      </c>
      <c r="E257" s="72" t="s">
        <v>333</v>
      </c>
      <c r="F257" s="72" t="s">
        <v>332</v>
      </c>
      <c r="G257" s="72" t="s">
        <v>389</v>
      </c>
      <c r="H257" s="72" t="s">
        <v>330</v>
      </c>
    </row>
    <row r="258" spans="1:10" ht="12.75" x14ac:dyDescent="0.2">
      <c r="A258" s="127"/>
      <c r="B258" s="127">
        <v>1</v>
      </c>
      <c r="C258" s="127">
        <v>2</v>
      </c>
      <c r="D258" s="127">
        <v>3</v>
      </c>
      <c r="E258" s="127">
        <v>4</v>
      </c>
      <c r="F258" s="127">
        <v>5</v>
      </c>
      <c r="G258" s="127">
        <v>6</v>
      </c>
      <c r="H258" s="127">
        <v>7</v>
      </c>
    </row>
    <row r="259" spans="1:10" ht="21" customHeight="1" x14ac:dyDescent="0.2">
      <c r="A259" s="74">
        <v>1</v>
      </c>
      <c r="B259" s="554" t="s">
        <v>384</v>
      </c>
      <c r="C259" s="75" t="s">
        <v>178</v>
      </c>
      <c r="D259" s="75" t="s">
        <v>178</v>
      </c>
      <c r="E259" s="75" t="s">
        <v>329</v>
      </c>
      <c r="F259" s="76">
        <v>0.45</v>
      </c>
      <c r="G259" s="76"/>
      <c r="H259" s="76"/>
      <c r="J259">
        <v>0.7</v>
      </c>
    </row>
    <row r="260" spans="1:10" ht="21" customHeight="1" x14ac:dyDescent="0.2">
      <c r="A260" s="74">
        <v>2</v>
      </c>
      <c r="B260" s="555"/>
      <c r="C260" s="75" t="s">
        <v>179</v>
      </c>
      <c r="D260" s="75" t="s">
        <v>179</v>
      </c>
      <c r="E260" s="75" t="s">
        <v>329</v>
      </c>
      <c r="F260" s="76">
        <v>0.25</v>
      </c>
      <c r="G260" s="76"/>
      <c r="H260" s="76"/>
    </row>
    <row r="261" spans="1:10" ht="21" customHeight="1" x14ac:dyDescent="0.2">
      <c r="A261" s="74">
        <v>3</v>
      </c>
      <c r="B261" s="555"/>
      <c r="C261" s="75" t="s">
        <v>184</v>
      </c>
      <c r="D261" s="75" t="str">
        <f t="shared" ref="D261:D270" si="9">C261</f>
        <v>ООО "КРУГ"</v>
      </c>
      <c r="E261" s="75" t="s">
        <v>329</v>
      </c>
      <c r="F261" s="76">
        <v>5.2912000000000001E-2</v>
      </c>
      <c r="G261" s="76"/>
      <c r="H261" s="76"/>
    </row>
    <row r="262" spans="1:10" ht="21" customHeight="1" x14ac:dyDescent="0.2">
      <c r="A262" s="74">
        <v>4</v>
      </c>
      <c r="B262" s="555"/>
      <c r="C262" s="75" t="s">
        <v>183</v>
      </c>
      <c r="D262" s="75" t="str">
        <f t="shared" si="9"/>
        <v>ИП Первухин Л.В.</v>
      </c>
      <c r="E262" s="75" t="s">
        <v>329</v>
      </c>
      <c r="F262" s="76">
        <v>0.01</v>
      </c>
      <c r="G262" s="76"/>
      <c r="H262" s="76"/>
    </row>
    <row r="263" spans="1:10" ht="21" customHeight="1" x14ac:dyDescent="0.2">
      <c r="A263" s="74">
        <v>5</v>
      </c>
      <c r="B263" s="555"/>
      <c r="C263" s="75" t="s">
        <v>180</v>
      </c>
      <c r="D263" s="75" t="str">
        <f t="shared" si="9"/>
        <v>АО "ТНН"</v>
      </c>
      <c r="E263" s="75" t="s">
        <v>329</v>
      </c>
      <c r="F263" s="76">
        <v>0.04</v>
      </c>
      <c r="G263" s="76"/>
      <c r="H263" s="76"/>
    </row>
    <row r="264" spans="1:10" ht="21" customHeight="1" x14ac:dyDescent="0.2">
      <c r="A264" s="74">
        <v>6</v>
      </c>
      <c r="B264" s="555"/>
      <c r="C264" s="75" t="s">
        <v>180</v>
      </c>
      <c r="D264" s="75" t="str">
        <f t="shared" si="9"/>
        <v>АО "ТНН"</v>
      </c>
      <c r="E264" s="75" t="s">
        <v>329</v>
      </c>
      <c r="F264" s="76">
        <v>1.4999999999999999E-2</v>
      </c>
      <c r="G264" s="76"/>
      <c r="H264" s="76"/>
    </row>
    <row r="265" spans="1:10" ht="21" customHeight="1" x14ac:dyDescent="0.2">
      <c r="A265" s="74">
        <v>7</v>
      </c>
      <c r="B265" s="555"/>
      <c r="C265" s="75" t="s">
        <v>181</v>
      </c>
      <c r="D265" s="75" t="str">
        <f t="shared" si="9"/>
        <v>АО "РЭД"</v>
      </c>
      <c r="E265" s="75" t="s">
        <v>329</v>
      </c>
      <c r="F265" s="76">
        <v>0.25</v>
      </c>
      <c r="G265" s="76"/>
      <c r="H265" s="76"/>
    </row>
    <row r="266" spans="1:10" ht="21" customHeight="1" x14ac:dyDescent="0.2">
      <c r="A266" s="74">
        <v>8</v>
      </c>
      <c r="B266" s="555"/>
      <c r="C266" s="75" t="s">
        <v>383</v>
      </c>
      <c r="D266" s="75" t="str">
        <f t="shared" si="9"/>
        <v>ООО "РАМА"</v>
      </c>
      <c r="E266" s="75" t="s">
        <v>329</v>
      </c>
      <c r="F266" s="76">
        <v>1.72E-2</v>
      </c>
      <c r="G266" s="76"/>
      <c r="H266" s="76"/>
    </row>
    <row r="267" spans="1:10" ht="21" customHeight="1" x14ac:dyDescent="0.2">
      <c r="A267" s="74">
        <v>9</v>
      </c>
      <c r="B267" s="555"/>
      <c r="C267" s="75" t="s">
        <v>446</v>
      </c>
      <c r="D267" s="75" t="str">
        <f t="shared" si="9"/>
        <v>ООО "Промсырье"</v>
      </c>
      <c r="E267" s="75" t="s">
        <v>329</v>
      </c>
      <c r="F267" s="76">
        <v>8.0000000000000002E-3</v>
      </c>
      <c r="G267" s="76"/>
      <c r="H267" s="76"/>
    </row>
    <row r="268" spans="1:10" ht="30.75" customHeight="1" x14ac:dyDescent="0.2">
      <c r="A268" s="74">
        <v>10</v>
      </c>
      <c r="B268" s="555"/>
      <c r="C268" s="75" t="s">
        <v>471</v>
      </c>
      <c r="D268" s="75" t="str">
        <f>C268</f>
        <v>ИП Климцова А.В.</v>
      </c>
      <c r="E268" s="75" t="s">
        <v>329</v>
      </c>
      <c r="F268" s="239">
        <v>0</v>
      </c>
      <c r="G268" s="76"/>
      <c r="H268" s="76"/>
    </row>
    <row r="269" spans="1:10" ht="21" customHeight="1" x14ac:dyDescent="0.2">
      <c r="A269" s="74">
        <v>11</v>
      </c>
      <c r="B269" s="555"/>
      <c r="C269" s="75" t="s">
        <v>188</v>
      </c>
      <c r="D269" s="75" t="str">
        <f t="shared" si="9"/>
        <v>ООО "Лизард"</v>
      </c>
      <c r="E269" s="75" t="s">
        <v>329</v>
      </c>
      <c r="F269" s="76">
        <v>0</v>
      </c>
      <c r="G269" s="76"/>
      <c r="H269" s="76"/>
    </row>
    <row r="270" spans="1:10" ht="50.25" customHeight="1" x14ac:dyDescent="0.2">
      <c r="A270" s="74">
        <v>12</v>
      </c>
      <c r="B270" s="556"/>
      <c r="C270" s="75" t="s">
        <v>189</v>
      </c>
      <c r="D270" s="75" t="str">
        <f t="shared" si="9"/>
        <v>ООО "Научно-производственный центр гидроавтоматики"</v>
      </c>
      <c r="E270" s="75" t="s">
        <v>329</v>
      </c>
      <c r="F270" s="76">
        <v>0</v>
      </c>
      <c r="G270" s="76"/>
      <c r="H270" s="76"/>
    </row>
    <row r="271" spans="1:10" ht="22.5" customHeight="1" x14ac:dyDescent="0.25">
      <c r="A271" s="685"/>
      <c r="B271" s="74" t="s">
        <v>633</v>
      </c>
      <c r="C271" s="685" t="s">
        <v>634</v>
      </c>
      <c r="D271" s="685" t="s">
        <v>635</v>
      </c>
      <c r="E271" s="685" t="s">
        <v>636</v>
      </c>
      <c r="F271" s="76">
        <f>SUM(F259:F270)</f>
        <v>1.0931120000000001</v>
      </c>
      <c r="G271" s="76"/>
      <c r="H271" s="76"/>
    </row>
    <row r="272" spans="1:10" x14ac:dyDescent="0.25">
      <c r="H272" s="49" t="s">
        <v>141</v>
      </c>
    </row>
    <row r="273" spans="1:13" x14ac:dyDescent="0.25">
      <c r="H273" s="48" t="s">
        <v>110</v>
      </c>
    </row>
    <row r="274" spans="1:13" ht="12.75" customHeight="1" x14ac:dyDescent="0.25">
      <c r="H274" s="12" t="s">
        <v>182</v>
      </c>
    </row>
    <row r="275" spans="1:13" ht="15.75" customHeight="1" x14ac:dyDescent="0.2">
      <c r="A275" s="557" t="s">
        <v>324</v>
      </c>
      <c r="B275" s="557"/>
      <c r="C275" s="557"/>
      <c r="D275" s="557"/>
      <c r="E275" s="557"/>
      <c r="F275" s="557"/>
      <c r="G275" s="557"/>
      <c r="H275" s="557"/>
    </row>
    <row r="276" spans="1:13" ht="18.75" customHeight="1" x14ac:dyDescent="0.2">
      <c r="A276" s="557"/>
      <c r="B276" s="557"/>
      <c r="C276" s="557"/>
      <c r="D276" s="557"/>
      <c r="E276" s="557"/>
      <c r="F276" s="557"/>
      <c r="G276" s="557"/>
      <c r="H276" s="557"/>
    </row>
    <row r="277" spans="1:13" ht="20.25" x14ac:dyDescent="0.3">
      <c r="A277" s="109"/>
      <c r="B277" s="109"/>
      <c r="C277" s="114"/>
      <c r="D277" s="80" t="s">
        <v>325</v>
      </c>
      <c r="E277" s="115" t="s">
        <v>185</v>
      </c>
      <c r="F277" s="109"/>
      <c r="G277" s="109"/>
      <c r="H277" s="109"/>
    </row>
    <row r="278" spans="1:13" x14ac:dyDescent="0.25">
      <c r="A278" s="108"/>
      <c r="B278" s="108"/>
      <c r="C278"/>
      <c r="D278"/>
      <c r="E278" s="113" t="s">
        <v>13</v>
      </c>
      <c r="F278" s="108"/>
      <c r="G278" s="108"/>
      <c r="H278" s="108"/>
    </row>
    <row r="279" spans="1:13" ht="18.75" x14ac:dyDescent="0.3">
      <c r="A279" s="108"/>
      <c r="B279" s="108"/>
      <c r="C279"/>
      <c r="D279"/>
      <c r="E279" s="80" t="s">
        <v>186</v>
      </c>
      <c r="F279" s="108"/>
      <c r="G279" s="108"/>
      <c r="H279" s="108"/>
    </row>
    <row r="280" spans="1:13" ht="18.75" x14ac:dyDescent="0.3">
      <c r="A280" s="108"/>
      <c r="B280" s="108"/>
      <c r="C280"/>
      <c r="D280"/>
      <c r="E280" s="80"/>
      <c r="F280" s="108"/>
      <c r="G280" s="108"/>
      <c r="H280" s="108"/>
    </row>
    <row r="281" spans="1:13" ht="18.75" x14ac:dyDescent="0.3">
      <c r="A281" s="108"/>
      <c r="B281" s="108"/>
      <c r="C281"/>
      <c r="D281" s="197" t="s">
        <v>339</v>
      </c>
      <c r="E281" s="120" t="s">
        <v>387</v>
      </c>
      <c r="F281" s="142" t="s">
        <v>485</v>
      </c>
      <c r="G281" s="108"/>
      <c r="H281" s="108"/>
    </row>
    <row r="282" spans="1:13" x14ac:dyDescent="0.25">
      <c r="B282" s="111"/>
      <c r="D282" s="111"/>
      <c r="E282" s="111"/>
      <c r="F282" s="111"/>
      <c r="G282" s="111"/>
      <c r="I282" s="111"/>
      <c r="J282" s="111"/>
      <c r="K282" s="112"/>
      <c r="L282" s="112"/>
      <c r="M282" s="112"/>
    </row>
    <row r="283" spans="1:13" ht="20.25" x14ac:dyDescent="0.3">
      <c r="B283" s="198"/>
      <c r="C283" s="198"/>
      <c r="D283" s="198"/>
      <c r="E283" s="198"/>
      <c r="F283" s="198"/>
      <c r="G283" s="198"/>
      <c r="H283" s="240" t="s">
        <v>496</v>
      </c>
    </row>
    <row r="284" spans="1:13" ht="55.5" customHeight="1" x14ac:dyDescent="0.2">
      <c r="A284" s="72" t="s">
        <v>176</v>
      </c>
      <c r="B284" s="72" t="s">
        <v>327</v>
      </c>
      <c r="C284" s="72" t="s">
        <v>328</v>
      </c>
      <c r="D284" s="72" t="s">
        <v>177</v>
      </c>
      <c r="E284" s="72" t="s">
        <v>333</v>
      </c>
      <c r="F284" s="72" t="s">
        <v>332</v>
      </c>
      <c r="G284" s="72" t="s">
        <v>389</v>
      </c>
      <c r="H284" s="72" t="s">
        <v>330</v>
      </c>
    </row>
    <row r="285" spans="1:13" ht="12.75" x14ac:dyDescent="0.2">
      <c r="A285" s="127"/>
      <c r="B285" s="127">
        <v>1</v>
      </c>
      <c r="C285" s="127">
        <v>2</v>
      </c>
      <c r="D285" s="127">
        <v>3</v>
      </c>
      <c r="E285" s="127">
        <v>4</v>
      </c>
      <c r="F285" s="127">
        <v>5</v>
      </c>
      <c r="G285" s="127">
        <v>6</v>
      </c>
      <c r="H285" s="127">
        <v>7</v>
      </c>
    </row>
    <row r="286" spans="1:13" ht="21" customHeight="1" x14ac:dyDescent="0.2">
      <c r="A286" s="74">
        <v>1</v>
      </c>
      <c r="B286" s="554" t="s">
        <v>384</v>
      </c>
      <c r="C286" s="75" t="s">
        <v>178</v>
      </c>
      <c r="D286" s="75" t="s">
        <v>178</v>
      </c>
      <c r="E286" s="75" t="s">
        <v>329</v>
      </c>
      <c r="F286" s="76">
        <v>0.7</v>
      </c>
      <c r="G286" s="76"/>
      <c r="H286" s="76"/>
      <c r="J286">
        <v>0.9</v>
      </c>
    </row>
    <row r="287" spans="1:13" ht="21" customHeight="1" x14ac:dyDescent="0.2">
      <c r="A287" s="74">
        <v>2</v>
      </c>
      <c r="B287" s="555"/>
      <c r="C287" s="75" t="s">
        <v>179</v>
      </c>
      <c r="D287" s="75" t="s">
        <v>179</v>
      </c>
      <c r="E287" s="75" t="s">
        <v>329</v>
      </c>
      <c r="F287" s="76">
        <v>0.27500000000000002</v>
      </c>
      <c r="G287" s="76"/>
      <c r="H287" s="76"/>
    </row>
    <row r="288" spans="1:13" ht="21" customHeight="1" x14ac:dyDescent="0.2">
      <c r="A288" s="74">
        <v>3</v>
      </c>
      <c r="B288" s="555"/>
      <c r="C288" s="75" t="s">
        <v>184</v>
      </c>
      <c r="D288" s="75" t="str">
        <f t="shared" ref="D288:D297" si="10">C288</f>
        <v>ООО "КРУГ"</v>
      </c>
      <c r="E288" s="75" t="s">
        <v>329</v>
      </c>
      <c r="F288" s="76">
        <v>1.1115E-2</v>
      </c>
      <c r="G288" s="76"/>
      <c r="H288" s="76"/>
    </row>
    <row r="289" spans="1:8" ht="21" customHeight="1" x14ac:dyDescent="0.2">
      <c r="A289" s="74">
        <v>4</v>
      </c>
      <c r="B289" s="555"/>
      <c r="C289" s="75" t="s">
        <v>183</v>
      </c>
      <c r="D289" s="75" t="str">
        <f t="shared" si="10"/>
        <v>ИП Первухин Л.В.</v>
      </c>
      <c r="E289" s="75" t="s">
        <v>329</v>
      </c>
      <c r="F289" s="76">
        <v>0.01</v>
      </c>
      <c r="G289" s="76"/>
      <c r="H289" s="76"/>
    </row>
    <row r="290" spans="1:8" ht="21" customHeight="1" x14ac:dyDescent="0.2">
      <c r="A290" s="74">
        <v>5</v>
      </c>
      <c r="B290" s="555"/>
      <c r="C290" s="75" t="s">
        <v>180</v>
      </c>
      <c r="D290" s="75" t="str">
        <f t="shared" si="10"/>
        <v>АО "ТНН"</v>
      </c>
      <c r="E290" s="75" t="s">
        <v>329</v>
      </c>
      <c r="F290" s="76">
        <v>0.08</v>
      </c>
      <c r="G290" s="76"/>
      <c r="H290" s="76"/>
    </row>
    <row r="291" spans="1:8" ht="21" customHeight="1" x14ac:dyDescent="0.2">
      <c r="A291" s="74">
        <v>6</v>
      </c>
      <c r="B291" s="555"/>
      <c r="C291" s="75" t="s">
        <v>180</v>
      </c>
      <c r="D291" s="75" t="str">
        <f t="shared" si="10"/>
        <v>АО "ТНН"</v>
      </c>
      <c r="E291" s="75" t="s">
        <v>329</v>
      </c>
      <c r="F291" s="76">
        <v>0.02</v>
      </c>
      <c r="G291" s="76"/>
      <c r="H291" s="76"/>
    </row>
    <row r="292" spans="1:8" ht="21" customHeight="1" x14ac:dyDescent="0.2">
      <c r="A292" s="74">
        <v>7</v>
      </c>
      <c r="B292" s="555"/>
      <c r="C292" s="75" t="s">
        <v>181</v>
      </c>
      <c r="D292" s="75" t="str">
        <f t="shared" si="10"/>
        <v>АО "РЭД"</v>
      </c>
      <c r="E292" s="75" t="s">
        <v>329</v>
      </c>
      <c r="F292" s="76">
        <v>0.23</v>
      </c>
      <c r="G292" s="76"/>
      <c r="H292" s="76"/>
    </row>
    <row r="293" spans="1:8" ht="21" customHeight="1" x14ac:dyDescent="0.2">
      <c r="A293" s="74">
        <v>8</v>
      </c>
      <c r="B293" s="555"/>
      <c r="C293" s="75" t="s">
        <v>383</v>
      </c>
      <c r="D293" s="75" t="str">
        <f t="shared" si="10"/>
        <v>ООО "РАМА"</v>
      </c>
      <c r="E293" s="75" t="s">
        <v>329</v>
      </c>
      <c r="F293" s="76">
        <v>2.7199999999999998E-2</v>
      </c>
      <c r="G293" s="76"/>
      <c r="H293" s="76"/>
    </row>
    <row r="294" spans="1:8" ht="21" customHeight="1" x14ac:dyDescent="0.2">
      <c r="A294" s="74">
        <v>9</v>
      </c>
      <c r="B294" s="555"/>
      <c r="C294" s="75" t="s">
        <v>446</v>
      </c>
      <c r="D294" s="75" t="str">
        <f t="shared" si="10"/>
        <v>ООО "Промсырье"</v>
      </c>
      <c r="E294" s="75" t="s">
        <v>329</v>
      </c>
      <c r="F294" s="76">
        <v>8.9999999999999993E-3</v>
      </c>
      <c r="G294" s="76"/>
      <c r="H294" s="76"/>
    </row>
    <row r="295" spans="1:8" ht="30.75" customHeight="1" x14ac:dyDescent="0.2">
      <c r="A295" s="74">
        <v>10</v>
      </c>
      <c r="B295" s="555"/>
      <c r="C295" s="75" t="s">
        <v>471</v>
      </c>
      <c r="D295" s="75" t="str">
        <f>C295</f>
        <v>ИП Климцова А.В.</v>
      </c>
      <c r="E295" s="75" t="s">
        <v>329</v>
      </c>
      <c r="F295" s="239">
        <v>0</v>
      </c>
      <c r="G295" s="76"/>
      <c r="H295" s="76"/>
    </row>
    <row r="296" spans="1:8" ht="21" customHeight="1" x14ac:dyDescent="0.2">
      <c r="A296" s="74">
        <v>11</v>
      </c>
      <c r="B296" s="555"/>
      <c r="C296" s="75" t="s">
        <v>188</v>
      </c>
      <c r="D296" s="75" t="str">
        <f t="shared" si="10"/>
        <v>ООО "Лизард"</v>
      </c>
      <c r="E296" s="75" t="s">
        <v>329</v>
      </c>
      <c r="F296" s="76">
        <v>0</v>
      </c>
      <c r="G296" s="76"/>
      <c r="H296" s="76"/>
    </row>
    <row r="297" spans="1:8" ht="50.25" customHeight="1" x14ac:dyDescent="0.2">
      <c r="A297" s="74">
        <v>12</v>
      </c>
      <c r="B297" s="556"/>
      <c r="C297" s="75" t="s">
        <v>189</v>
      </c>
      <c r="D297" s="75" t="str">
        <f t="shared" si="10"/>
        <v>ООО "Научно-производственный центр гидроавтоматики"</v>
      </c>
      <c r="E297" s="75" t="s">
        <v>329</v>
      </c>
      <c r="F297" s="76">
        <v>0</v>
      </c>
      <c r="G297" s="76"/>
      <c r="H297" s="76"/>
    </row>
    <row r="298" spans="1:8" ht="22.5" customHeight="1" x14ac:dyDescent="0.25">
      <c r="A298" s="685"/>
      <c r="B298" s="74" t="s">
        <v>633</v>
      </c>
      <c r="C298" s="686" t="s">
        <v>634</v>
      </c>
      <c r="D298" s="686" t="s">
        <v>635</v>
      </c>
      <c r="E298" s="686" t="s">
        <v>636</v>
      </c>
      <c r="F298" s="76">
        <f>SUM(F286:F297)</f>
        <v>1.3623149999999997</v>
      </c>
      <c r="G298" s="76"/>
      <c r="H298" s="76"/>
    </row>
    <row r="299" spans="1:8" x14ac:dyDescent="0.25">
      <c r="H299" s="49" t="s">
        <v>141</v>
      </c>
    </row>
    <row r="300" spans="1:8" x14ac:dyDescent="0.25">
      <c r="H300" s="48" t="s">
        <v>110</v>
      </c>
    </row>
    <row r="301" spans="1:8" ht="12.75" customHeight="1" x14ac:dyDescent="0.25">
      <c r="H301" s="12" t="s">
        <v>182</v>
      </c>
    </row>
    <row r="303" spans="1:8" ht="18.75" x14ac:dyDescent="0.3">
      <c r="A303" s="557" t="s">
        <v>324</v>
      </c>
      <c r="B303" s="557"/>
      <c r="C303" s="557"/>
      <c r="D303" s="557"/>
      <c r="E303" s="557"/>
      <c r="F303" s="557"/>
      <c r="G303" s="557"/>
      <c r="H303" s="557"/>
    </row>
    <row r="304" spans="1:8" ht="20.25" x14ac:dyDescent="0.3">
      <c r="A304" s="109"/>
      <c r="B304" s="109"/>
      <c r="C304" s="114"/>
      <c r="D304" s="80" t="s">
        <v>325</v>
      </c>
      <c r="E304" s="115" t="s">
        <v>185</v>
      </c>
      <c r="F304" s="109"/>
      <c r="G304" s="109"/>
      <c r="H304" s="109"/>
    </row>
    <row r="305" spans="1:13" x14ac:dyDescent="0.25">
      <c r="A305" s="108"/>
      <c r="B305" s="108"/>
      <c r="C305"/>
      <c r="D305"/>
      <c r="E305" s="113" t="s">
        <v>13</v>
      </c>
      <c r="F305" s="108"/>
      <c r="G305" s="108"/>
      <c r="H305" s="108"/>
    </row>
    <row r="306" spans="1:13" ht="18.75" x14ac:dyDescent="0.3">
      <c r="A306" s="108"/>
      <c r="B306" s="108"/>
      <c r="C306"/>
      <c r="D306"/>
      <c r="E306" s="80" t="s">
        <v>186</v>
      </c>
      <c r="F306" s="108"/>
      <c r="G306" s="108"/>
      <c r="H306" s="108"/>
    </row>
    <row r="307" spans="1:13" ht="18.75" x14ac:dyDescent="0.3">
      <c r="A307" s="108"/>
      <c r="B307" s="108"/>
      <c r="C307"/>
      <c r="D307"/>
      <c r="E307" s="80"/>
      <c r="F307" s="108"/>
      <c r="G307" s="108"/>
      <c r="H307" s="108"/>
    </row>
    <row r="308" spans="1:13" ht="18.75" x14ac:dyDescent="0.3">
      <c r="A308" s="108"/>
      <c r="B308" s="108"/>
      <c r="C308"/>
      <c r="D308" s="202" t="s">
        <v>339</v>
      </c>
      <c r="E308" s="120" t="s">
        <v>388</v>
      </c>
      <c r="F308" s="142" t="s">
        <v>485</v>
      </c>
      <c r="G308" s="108"/>
      <c r="H308" s="108"/>
    </row>
    <row r="309" spans="1:13" x14ac:dyDescent="0.25">
      <c r="B309" s="111"/>
      <c r="D309" s="111"/>
      <c r="E309" s="111"/>
      <c r="F309" s="111"/>
      <c r="G309" s="111"/>
      <c r="I309" s="111"/>
      <c r="J309" s="111"/>
      <c r="K309" s="112"/>
      <c r="L309" s="112"/>
      <c r="M309" s="112"/>
    </row>
    <row r="310" spans="1:13" ht="20.25" x14ac:dyDescent="0.3">
      <c r="B310" s="203"/>
      <c r="C310" s="203"/>
      <c r="D310" s="203"/>
      <c r="E310" s="203"/>
      <c r="F310" s="203"/>
      <c r="G310" s="203"/>
      <c r="H310" s="240" t="s">
        <v>497</v>
      </c>
    </row>
    <row r="311" spans="1:13" ht="55.5" customHeight="1" x14ac:dyDescent="0.2">
      <c r="A311" s="72" t="s">
        <v>176</v>
      </c>
      <c r="B311" s="72" t="s">
        <v>327</v>
      </c>
      <c r="C311" s="72" t="s">
        <v>328</v>
      </c>
      <c r="D311" s="72" t="s">
        <v>177</v>
      </c>
      <c r="E311" s="72" t="s">
        <v>333</v>
      </c>
      <c r="F311" s="72" t="s">
        <v>332</v>
      </c>
      <c r="G311" s="72" t="s">
        <v>389</v>
      </c>
      <c r="H311" s="72" t="s">
        <v>330</v>
      </c>
    </row>
    <row r="312" spans="1:13" ht="12.75" x14ac:dyDescent="0.2">
      <c r="A312" s="127"/>
      <c r="B312" s="127">
        <v>1</v>
      </c>
      <c r="C312" s="127">
        <v>2</v>
      </c>
      <c r="D312" s="127">
        <v>3</v>
      </c>
      <c r="E312" s="127">
        <v>4</v>
      </c>
      <c r="F312" s="127">
        <v>5</v>
      </c>
      <c r="G312" s="127">
        <v>6</v>
      </c>
      <c r="H312" s="127">
        <v>7</v>
      </c>
    </row>
    <row r="313" spans="1:13" ht="21" customHeight="1" x14ac:dyDescent="0.2">
      <c r="A313" s="74">
        <v>1</v>
      </c>
      <c r="B313" s="554" t="s">
        <v>384</v>
      </c>
      <c r="C313" s="75" t="s">
        <v>178</v>
      </c>
      <c r="D313" s="75" t="s">
        <v>178</v>
      </c>
      <c r="E313" s="75" t="s">
        <v>329</v>
      </c>
      <c r="F313" s="76">
        <v>0.9</v>
      </c>
      <c r="G313" s="76"/>
      <c r="H313" s="76"/>
      <c r="J313">
        <v>1</v>
      </c>
    </row>
    <row r="314" spans="1:13" ht="21" customHeight="1" x14ac:dyDescent="0.2">
      <c r="A314" s="74">
        <v>2</v>
      </c>
      <c r="B314" s="555"/>
      <c r="C314" s="75" t="s">
        <v>179</v>
      </c>
      <c r="D314" s="75" t="s">
        <v>179</v>
      </c>
      <c r="E314" s="75" t="s">
        <v>329</v>
      </c>
      <c r="F314" s="76">
        <v>0.28999999999999998</v>
      </c>
      <c r="G314" s="76"/>
      <c r="H314" s="76"/>
    </row>
    <row r="315" spans="1:13" ht="21" customHeight="1" x14ac:dyDescent="0.2">
      <c r="A315" s="74">
        <v>3</v>
      </c>
      <c r="B315" s="555"/>
      <c r="C315" s="75" t="s">
        <v>184</v>
      </c>
      <c r="D315" s="75" t="str">
        <f t="shared" ref="D315:D324" si="11">C315</f>
        <v>ООО "КРУГ"</v>
      </c>
      <c r="E315" s="75" t="s">
        <v>329</v>
      </c>
      <c r="F315" s="76">
        <v>0.03</v>
      </c>
      <c r="G315" s="76"/>
      <c r="H315" s="76"/>
    </row>
    <row r="316" spans="1:13" ht="21" customHeight="1" x14ac:dyDescent="0.2">
      <c r="A316" s="74">
        <v>4</v>
      </c>
      <c r="B316" s="555"/>
      <c r="C316" s="75" t="s">
        <v>183</v>
      </c>
      <c r="D316" s="75" t="str">
        <f t="shared" si="11"/>
        <v>ИП Первухин Л.В.</v>
      </c>
      <c r="E316" s="75" t="s">
        <v>329</v>
      </c>
      <c r="F316" s="76">
        <v>0.01</v>
      </c>
      <c r="G316" s="76"/>
      <c r="H316" s="76"/>
    </row>
    <row r="317" spans="1:13" ht="21" customHeight="1" x14ac:dyDescent="0.2">
      <c r="A317" s="74">
        <v>5</v>
      </c>
      <c r="B317" s="555"/>
      <c r="C317" s="75" t="s">
        <v>180</v>
      </c>
      <c r="D317" s="75" t="str">
        <f t="shared" si="11"/>
        <v>АО "ТНН"</v>
      </c>
      <c r="E317" s="75" t="s">
        <v>329</v>
      </c>
      <c r="F317" s="76">
        <v>0.1</v>
      </c>
      <c r="G317" s="76"/>
      <c r="H317" s="76"/>
    </row>
    <row r="318" spans="1:13" ht="21" customHeight="1" x14ac:dyDescent="0.2">
      <c r="A318" s="74">
        <v>6</v>
      </c>
      <c r="B318" s="555"/>
      <c r="C318" s="75" t="s">
        <v>180</v>
      </c>
      <c r="D318" s="75" t="str">
        <f t="shared" ref="D318" si="12">C318</f>
        <v>АО "ТНН"</v>
      </c>
      <c r="E318" s="75" t="s">
        <v>329</v>
      </c>
      <c r="F318" s="76">
        <v>2.5000000000000001E-2</v>
      </c>
      <c r="G318" s="76"/>
      <c r="H318" s="76"/>
    </row>
    <row r="319" spans="1:13" ht="21" customHeight="1" x14ac:dyDescent="0.2">
      <c r="A319" s="74">
        <v>7</v>
      </c>
      <c r="B319" s="555"/>
      <c r="C319" s="75" t="s">
        <v>181</v>
      </c>
      <c r="D319" s="75" t="str">
        <f t="shared" si="11"/>
        <v>АО "РЭД"</v>
      </c>
      <c r="E319" s="75" t="s">
        <v>329</v>
      </c>
      <c r="F319" s="76">
        <v>0.25</v>
      </c>
      <c r="G319" s="76"/>
      <c r="H319" s="76"/>
    </row>
    <row r="320" spans="1:13" ht="21" customHeight="1" x14ac:dyDescent="0.2">
      <c r="A320" s="74">
        <v>8</v>
      </c>
      <c r="B320" s="555"/>
      <c r="C320" s="75" t="s">
        <v>383</v>
      </c>
      <c r="D320" s="75" t="str">
        <f t="shared" si="11"/>
        <v>ООО "РАМА"</v>
      </c>
      <c r="E320" s="75" t="s">
        <v>329</v>
      </c>
      <c r="F320" s="76">
        <v>3.0200000000000001E-2</v>
      </c>
      <c r="G320" s="76"/>
      <c r="H320" s="76"/>
    </row>
    <row r="321" spans="1:8" ht="21" customHeight="1" x14ac:dyDescent="0.2">
      <c r="A321" s="74">
        <v>9</v>
      </c>
      <c r="B321" s="555"/>
      <c r="C321" s="75" t="s">
        <v>446</v>
      </c>
      <c r="D321" s="75" t="str">
        <f t="shared" si="11"/>
        <v>ООО "Промсырье"</v>
      </c>
      <c r="E321" s="75" t="s">
        <v>329</v>
      </c>
      <c r="F321" s="76">
        <v>0.01</v>
      </c>
      <c r="G321" s="76"/>
      <c r="H321" s="76"/>
    </row>
    <row r="322" spans="1:8" ht="30.75" customHeight="1" x14ac:dyDescent="0.2">
      <c r="A322" s="74">
        <v>10</v>
      </c>
      <c r="B322" s="555"/>
      <c r="C322" s="75" t="s">
        <v>471</v>
      </c>
      <c r="D322" s="75" t="str">
        <f>C322</f>
        <v>ИП Климцова А.В.</v>
      </c>
      <c r="E322" s="75" t="s">
        <v>329</v>
      </c>
      <c r="F322" s="239">
        <v>0</v>
      </c>
      <c r="G322" s="76"/>
      <c r="H322" s="76"/>
    </row>
    <row r="323" spans="1:8" ht="21" customHeight="1" x14ac:dyDescent="0.2">
      <c r="A323" s="74">
        <v>11</v>
      </c>
      <c r="B323" s="555"/>
      <c r="C323" s="75" t="s">
        <v>188</v>
      </c>
      <c r="D323" s="75" t="str">
        <f t="shared" si="11"/>
        <v>ООО "Лизард"</v>
      </c>
      <c r="E323" s="75" t="s">
        <v>329</v>
      </c>
      <c r="F323" s="76">
        <v>0</v>
      </c>
      <c r="G323" s="76"/>
      <c r="H323" s="76"/>
    </row>
    <row r="324" spans="1:8" ht="50.25" customHeight="1" x14ac:dyDescent="0.2">
      <c r="A324" s="74">
        <v>12</v>
      </c>
      <c r="B324" s="556"/>
      <c r="C324" s="75" t="s">
        <v>189</v>
      </c>
      <c r="D324" s="75" t="str">
        <f t="shared" si="11"/>
        <v>ООО "Научно-производственный центр гидроавтоматики"</v>
      </c>
      <c r="E324" s="75" t="s">
        <v>329</v>
      </c>
      <c r="F324" s="76">
        <v>0</v>
      </c>
      <c r="G324" s="76"/>
      <c r="H324" s="76"/>
    </row>
    <row r="325" spans="1:8" ht="22.5" customHeight="1" x14ac:dyDescent="0.25">
      <c r="A325" s="685"/>
      <c r="B325" s="74" t="s">
        <v>633</v>
      </c>
      <c r="C325" s="685" t="s">
        <v>634</v>
      </c>
      <c r="D325" s="685" t="s">
        <v>635</v>
      </c>
      <c r="E325" s="685" t="s">
        <v>636</v>
      </c>
      <c r="F325" s="76">
        <f>SUM(F313:F324)</f>
        <v>1.6452</v>
      </c>
      <c r="G325" s="76"/>
      <c r="H325" s="76"/>
    </row>
    <row r="327" spans="1:8" x14ac:dyDescent="0.25">
      <c r="C327" s="75" t="s">
        <v>178</v>
      </c>
      <c r="F327" s="687">
        <f>F313+F286+F259+F232+F205+F178+F151+F124+F97+F70+F43+F16</f>
        <v>6.2499999999999991</v>
      </c>
    </row>
    <row r="328" spans="1:8" x14ac:dyDescent="0.25">
      <c r="C328" s="75" t="s">
        <v>179</v>
      </c>
      <c r="F328" s="688">
        <f>F314+F287+F260+F233+F206+F179+F152+F125+F98+F71+F44+F17</f>
        <v>2.9499999999999997</v>
      </c>
    </row>
    <row r="329" spans="1:8" x14ac:dyDescent="0.25">
      <c r="C329" s="75" t="s">
        <v>184</v>
      </c>
      <c r="F329" s="687">
        <f>F315+F288+F261+F234+F207+F180+F153+F126+F99+F72+F45+F18</f>
        <v>1.365256</v>
      </c>
    </row>
    <row r="330" spans="1:8" x14ac:dyDescent="0.25">
      <c r="C330" s="75" t="s">
        <v>183</v>
      </c>
      <c r="F330" s="687">
        <f>F316+F289+F262+F235+F208+F181+F154+F127+F100+F73+F46+F19</f>
        <v>6.998900000000001E-2</v>
      </c>
    </row>
    <row r="331" spans="1:8" x14ac:dyDescent="0.25">
      <c r="C331" s="75" t="s">
        <v>180</v>
      </c>
      <c r="F331" s="687">
        <f>F317+F290+F263+F236+F209+F182+F155+F128+F101+F74+F47+F20</f>
        <v>0.49099999999999999</v>
      </c>
    </row>
    <row r="332" spans="1:8" x14ac:dyDescent="0.25">
      <c r="C332" s="75" t="s">
        <v>180</v>
      </c>
      <c r="F332" s="687">
        <f>F318+F291+F264+F237+F210+F183+F156+F129+F102+F75+F48+F21</f>
        <v>0.14500000000000002</v>
      </c>
    </row>
    <row r="333" spans="1:8" x14ac:dyDescent="0.25">
      <c r="C333" s="75" t="s">
        <v>181</v>
      </c>
      <c r="F333" s="687">
        <f>F319+F292+F265+F238+F211+F184+F157+F130+F103+F76+F49+F22</f>
        <v>2.1560100000000002</v>
      </c>
    </row>
    <row r="334" spans="1:8" x14ac:dyDescent="0.25">
      <c r="C334" s="75" t="s">
        <v>383</v>
      </c>
      <c r="F334" s="687">
        <f>F320+F293+F266+F239+F212+F185+F158+F131+F104+F77+F50+F23</f>
        <v>0.2064</v>
      </c>
    </row>
    <row r="335" spans="1:8" x14ac:dyDescent="0.25">
      <c r="C335" s="75" t="s">
        <v>446</v>
      </c>
      <c r="F335" s="687">
        <f>F321+F294+F267+F240+F213+F186+F159+F132+F105+F78+F51+F24</f>
        <v>0.10400000000000001</v>
      </c>
    </row>
    <row r="336" spans="1:8" x14ac:dyDescent="0.25">
      <c r="C336" s="75" t="s">
        <v>471</v>
      </c>
      <c r="F336" s="687">
        <f>F322+F295+F268+F241+F214+F187+F160+F133+F106+F79+F52+F25</f>
        <v>0</v>
      </c>
    </row>
    <row r="337" spans="3:6" x14ac:dyDescent="0.25">
      <c r="C337" s="689" t="s">
        <v>188</v>
      </c>
      <c r="D337" s="690"/>
      <c r="E337" s="690"/>
      <c r="F337" s="691">
        <f>F323+F296+F269+F242+F215+F188+F161+F134+F107+F80+F53+F26</f>
        <v>0</v>
      </c>
    </row>
    <row r="338" spans="3:6" ht="47.25" x14ac:dyDescent="0.25">
      <c r="C338" s="689" t="s">
        <v>189</v>
      </c>
      <c r="D338" s="690"/>
      <c r="E338" s="690"/>
      <c r="F338" s="691">
        <f>F324+F297+F270+F243+F216+F189+F162+F135+F108+F81+F54+F27</f>
        <v>0</v>
      </c>
    </row>
    <row r="339" spans="3:6" x14ac:dyDescent="0.25">
      <c r="F339" s="687">
        <f>F325+F298+F271+F244+F217+F190+F163+F136+F109+F82+F55+F28</f>
        <v>13.737655</v>
      </c>
    </row>
  </sheetData>
  <mergeCells count="34">
    <mergeCell ref="B313:B324"/>
    <mergeCell ref="A303:H303"/>
    <mergeCell ref="A275:H276"/>
    <mergeCell ref="A249:H249"/>
    <mergeCell ref="B286:B297"/>
    <mergeCell ref="A256:H256"/>
    <mergeCell ref="A229:H229"/>
    <mergeCell ref="B259:B270"/>
    <mergeCell ref="B232:B243"/>
    <mergeCell ref="A121:H121"/>
    <mergeCell ref="A195:H195"/>
    <mergeCell ref="A202:H202"/>
    <mergeCell ref="B205:B216"/>
    <mergeCell ref="B178:B189"/>
    <mergeCell ref="A148:H148"/>
    <mergeCell ref="B151:B162"/>
    <mergeCell ref="A141:H141"/>
    <mergeCell ref="A222:H222"/>
    <mergeCell ref="B124:B135"/>
    <mergeCell ref="A114:H114"/>
    <mergeCell ref="A87:H87"/>
    <mergeCell ref="A168:H168"/>
    <mergeCell ref="A175:H175"/>
    <mergeCell ref="B97:B108"/>
    <mergeCell ref="A94:H94"/>
    <mergeCell ref="B70:B81"/>
    <mergeCell ref="A60:H60"/>
    <mergeCell ref="A33:H33"/>
    <mergeCell ref="A6:H6"/>
    <mergeCell ref="A67:H67"/>
    <mergeCell ref="B16:B27"/>
    <mergeCell ref="B43:B54"/>
    <mergeCell ref="A13:H13"/>
    <mergeCell ref="A40:H40"/>
  </mergeCells>
  <pageMargins left="0.31496062992125984" right="0.11811023622047245" top="0.74803149606299213" bottom="0.74803149606299213" header="0.31496062992125984" footer="0.31496062992125984"/>
  <pageSetup paperSize="9" scale="75" orientation="landscape" r:id="rId1"/>
  <rowBreaks count="13" manualBreakCount="13">
    <brk id="1" max="16383" man="1"/>
    <brk id="28" max="8" man="1"/>
    <brk id="55" max="16383" man="1"/>
    <brk id="82" max="8" man="1"/>
    <brk id="109" max="16383" man="1"/>
    <brk id="136" max="8" man="1"/>
    <brk id="163" max="16383" man="1"/>
    <brk id="190" max="8" man="1"/>
    <brk id="217" max="16383" man="1"/>
    <brk id="244" max="8" man="1"/>
    <brk id="271" max="16383" man="1"/>
    <brk id="298" max="8" man="1"/>
    <brk id="32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view="pageBreakPreview" topLeftCell="A19" zoomScale="60" zoomScaleNormal="80" workbookViewId="0">
      <selection activeCell="F24" sqref="F24"/>
    </sheetView>
  </sheetViews>
  <sheetFormatPr defaultRowHeight="18.75" x14ac:dyDescent="0.3"/>
  <cols>
    <col min="1" max="1" width="5.42578125" style="71" customWidth="1"/>
    <col min="2" max="2" width="26.42578125" style="71" customWidth="1"/>
    <col min="3" max="3" width="27.85546875" style="71" customWidth="1"/>
    <col min="4" max="4" width="27.7109375" style="71" customWidth="1"/>
    <col min="5" max="5" width="18.85546875" style="71" customWidth="1"/>
    <col min="6" max="6" width="29.85546875" style="114" customWidth="1"/>
    <col min="7" max="7" width="30.28515625" style="71" customWidth="1"/>
    <col min="8" max="8" width="26" style="71" customWidth="1"/>
    <col min="9" max="9" width="3.85546875" customWidth="1"/>
  </cols>
  <sheetData>
    <row r="1" spans="1:13" x14ac:dyDescent="0.3">
      <c r="H1" s="49" t="s">
        <v>141</v>
      </c>
    </row>
    <row r="2" spans="1:13" x14ac:dyDescent="0.3">
      <c r="H2" s="48" t="s">
        <v>110</v>
      </c>
    </row>
    <row r="3" spans="1:13" ht="12.75" customHeight="1" x14ac:dyDescent="0.3">
      <c r="H3" s="12" t="s">
        <v>182</v>
      </c>
    </row>
    <row r="5" spans="1:13" ht="20.25" x14ac:dyDescent="0.3">
      <c r="A5" s="561" t="s">
        <v>324</v>
      </c>
      <c r="B5" s="561"/>
      <c r="C5" s="561"/>
      <c r="D5" s="561"/>
      <c r="E5" s="561"/>
      <c r="F5" s="561"/>
      <c r="G5" s="561"/>
      <c r="H5" s="561"/>
    </row>
    <row r="6" spans="1:13" ht="20.25" x14ac:dyDescent="0.3">
      <c r="A6" s="121"/>
      <c r="B6" s="121"/>
      <c r="C6" s="122"/>
      <c r="D6" s="123" t="s">
        <v>325</v>
      </c>
      <c r="E6" s="115" t="s">
        <v>185</v>
      </c>
      <c r="F6" s="109"/>
      <c r="G6" s="121"/>
      <c r="H6" s="121"/>
    </row>
    <row r="7" spans="1:13" x14ac:dyDescent="0.3">
      <c r="A7" s="108"/>
      <c r="B7" s="108"/>
      <c r="C7" s="447"/>
      <c r="D7" s="447"/>
      <c r="E7" s="113" t="s">
        <v>13</v>
      </c>
      <c r="F7" s="109"/>
      <c r="G7" s="108"/>
      <c r="H7" s="108"/>
    </row>
    <row r="8" spans="1:13" x14ac:dyDescent="0.3">
      <c r="A8" s="108"/>
      <c r="B8" s="108"/>
      <c r="C8" s="447"/>
      <c r="D8" s="447"/>
      <c r="E8" s="80" t="s">
        <v>187</v>
      </c>
      <c r="F8" s="109"/>
      <c r="G8" s="108"/>
      <c r="H8" s="108"/>
    </row>
    <row r="9" spans="1:13" x14ac:dyDescent="0.3">
      <c r="A9" s="108"/>
      <c r="B9" s="108"/>
      <c r="C9" s="447"/>
      <c r="D9" s="80"/>
      <c r="E9" s="108"/>
      <c r="F9" s="109"/>
      <c r="G9" s="108"/>
      <c r="H9" s="108"/>
    </row>
    <row r="10" spans="1:13" ht="23.25" customHeight="1" x14ac:dyDescent="0.3">
      <c r="A10" s="108"/>
      <c r="B10" s="108"/>
      <c r="C10" s="447"/>
      <c r="D10" s="437" t="s">
        <v>340</v>
      </c>
      <c r="E10" s="120" t="s">
        <v>338</v>
      </c>
      <c r="F10" s="142" t="s">
        <v>485</v>
      </c>
      <c r="G10" s="108"/>
      <c r="H10" s="108"/>
    </row>
    <row r="11" spans="1:13" x14ac:dyDescent="0.3">
      <c r="B11" s="111"/>
      <c r="D11" s="111"/>
      <c r="E11" s="111"/>
      <c r="F11" s="142"/>
      <c r="G11" s="111"/>
      <c r="I11" s="111"/>
      <c r="J11" s="111"/>
      <c r="K11" s="112"/>
      <c r="L11" s="112"/>
      <c r="M11" s="112"/>
    </row>
    <row r="12" spans="1:13" s="119" customFormat="1" ht="43.5" customHeight="1" x14ac:dyDescent="0.2">
      <c r="A12" s="562" t="s">
        <v>486</v>
      </c>
      <c r="B12" s="562"/>
      <c r="C12" s="562"/>
      <c r="D12" s="562"/>
      <c r="E12" s="562"/>
      <c r="F12" s="562"/>
      <c r="G12" s="562"/>
      <c r="H12" s="562"/>
    </row>
    <row r="13" spans="1:13" ht="55.5" customHeight="1" x14ac:dyDescent="0.2">
      <c r="A13" s="72" t="s">
        <v>176</v>
      </c>
      <c r="B13" s="72" t="s">
        <v>327</v>
      </c>
      <c r="C13" s="72" t="s">
        <v>328</v>
      </c>
      <c r="D13" s="72" t="s">
        <v>177</v>
      </c>
      <c r="E13" s="72" t="s">
        <v>333</v>
      </c>
      <c r="F13" s="237" t="s">
        <v>332</v>
      </c>
      <c r="G13" s="72" t="s">
        <v>389</v>
      </c>
      <c r="H13" s="72" t="s">
        <v>330</v>
      </c>
    </row>
    <row r="14" spans="1:13" s="71" customFormat="1" x14ac:dyDescent="0.25">
      <c r="A14" s="73">
        <v>1</v>
      </c>
      <c r="B14" s="73">
        <v>3</v>
      </c>
      <c r="C14" s="73">
        <v>4</v>
      </c>
      <c r="D14" s="73">
        <v>7</v>
      </c>
      <c r="E14" s="73">
        <v>4</v>
      </c>
      <c r="F14" s="238">
        <v>8</v>
      </c>
      <c r="G14" s="73">
        <v>9</v>
      </c>
      <c r="H14" s="73">
        <v>10</v>
      </c>
    </row>
    <row r="15" spans="1:13" s="71" customFormat="1" ht="30.75" customHeight="1" x14ac:dyDescent="0.25">
      <c r="A15" s="74">
        <v>1</v>
      </c>
      <c r="B15" s="554" t="s">
        <v>121</v>
      </c>
      <c r="C15" s="75" t="s">
        <v>178</v>
      </c>
      <c r="D15" s="75" t="s">
        <v>178</v>
      </c>
      <c r="E15" s="75" t="s">
        <v>329</v>
      </c>
      <c r="F15" s="239">
        <f>'Прил.4_форма-6-ПЛАНналич.возм'!F16</f>
        <v>0.8</v>
      </c>
      <c r="G15" s="239">
        <v>0.77799099999999999</v>
      </c>
      <c r="H15" s="239">
        <f>F15-G15</f>
        <v>2.2009000000000056E-2</v>
      </c>
    </row>
    <row r="16" spans="1:13" s="71" customFormat="1" ht="30.75" customHeight="1" x14ac:dyDescent="0.25">
      <c r="A16" s="74">
        <v>2</v>
      </c>
      <c r="B16" s="555"/>
      <c r="C16" s="75" t="s">
        <v>179</v>
      </c>
      <c r="D16" s="75" t="s">
        <v>179</v>
      </c>
      <c r="E16" s="75" t="s">
        <v>329</v>
      </c>
      <c r="F16" s="239">
        <f>'Прил.4_форма-6-ПЛАНналич.возм'!F17</f>
        <v>0.28999999999999998</v>
      </c>
      <c r="G16" s="239">
        <v>0.23097000000000001</v>
      </c>
      <c r="H16" s="239">
        <f t="shared" ref="H16:H26" si="0">F16-G16</f>
        <v>5.9029999999999971E-2</v>
      </c>
    </row>
    <row r="17" spans="1:8" ht="30.75" customHeight="1" x14ac:dyDescent="0.2">
      <c r="A17" s="74">
        <v>3</v>
      </c>
      <c r="B17" s="555"/>
      <c r="C17" s="75" t="s">
        <v>184</v>
      </c>
      <c r="D17" s="75" t="str">
        <f>C17</f>
        <v>ООО "КРУГ"</v>
      </c>
      <c r="E17" s="75" t="s">
        <v>329</v>
      </c>
      <c r="F17" s="239">
        <f>'Прил.4_форма-6-ПЛАНналич.возм'!F18</f>
        <v>0.9</v>
      </c>
      <c r="G17" s="239">
        <v>1.5883999999999999E-2</v>
      </c>
      <c r="H17" s="239">
        <f t="shared" si="0"/>
        <v>0.88411600000000001</v>
      </c>
    </row>
    <row r="18" spans="1:8" ht="30.75" customHeight="1" x14ac:dyDescent="0.2">
      <c r="A18" s="74">
        <v>4</v>
      </c>
      <c r="B18" s="555"/>
      <c r="C18" s="75" t="s">
        <v>183</v>
      </c>
      <c r="D18" s="75" t="str">
        <f t="shared" ref="D18:D26" si="1">C18</f>
        <v>ИП Первухин Л.В.</v>
      </c>
      <c r="E18" s="75" t="s">
        <v>329</v>
      </c>
      <c r="F18" s="239">
        <f>'Прил.4_форма-6-ПЛАНналич.возм'!F19</f>
        <v>1.4E-2</v>
      </c>
      <c r="G18" s="239">
        <v>1.6150999999999999E-2</v>
      </c>
      <c r="H18" s="239">
        <f t="shared" si="0"/>
        <v>-2.1509999999999984E-3</v>
      </c>
    </row>
    <row r="19" spans="1:8" ht="30.75" customHeight="1" x14ac:dyDescent="0.2">
      <c r="A19" s="74">
        <v>5</v>
      </c>
      <c r="B19" s="555"/>
      <c r="C19" s="75" t="s">
        <v>180</v>
      </c>
      <c r="D19" s="75" t="str">
        <f t="shared" si="1"/>
        <v>АО "ТНН"</v>
      </c>
      <c r="E19" s="75" t="s">
        <v>329</v>
      </c>
      <c r="F19" s="239">
        <f>'Прил.4_форма-6-ПЛАНналич.возм'!F20</f>
        <v>0.1</v>
      </c>
      <c r="G19" s="239">
        <v>5.9216999999999999E-2</v>
      </c>
      <c r="H19" s="563">
        <f t="shared" si="0"/>
        <v>4.0783000000000007E-2</v>
      </c>
    </row>
    <row r="20" spans="1:8" ht="30.75" customHeight="1" x14ac:dyDescent="0.2">
      <c r="A20" s="74">
        <v>6</v>
      </c>
      <c r="B20" s="555"/>
      <c r="C20" s="75" t="s">
        <v>180</v>
      </c>
      <c r="D20" s="75" t="str">
        <f t="shared" ref="D20" si="2">C20</f>
        <v>АО "ТНН"</v>
      </c>
      <c r="E20" s="75" t="s">
        <v>329</v>
      </c>
      <c r="F20" s="239">
        <f>'Прил.4_форма-6-ПЛАНналич.возм'!F21</f>
        <v>2.5000000000000001E-2</v>
      </c>
      <c r="G20" s="239">
        <v>1.916E-2</v>
      </c>
      <c r="H20" s="564"/>
    </row>
    <row r="21" spans="1:8" ht="30.75" customHeight="1" x14ac:dyDescent="0.2">
      <c r="A21" s="74">
        <v>7</v>
      </c>
      <c r="B21" s="555"/>
      <c r="C21" s="75" t="s">
        <v>181</v>
      </c>
      <c r="D21" s="75" t="str">
        <f t="shared" si="1"/>
        <v>АО "РЭД"</v>
      </c>
      <c r="E21" s="75" t="s">
        <v>329</v>
      </c>
      <c r="F21" s="239">
        <f>'Прил.4_форма-6-ПЛАНналич.возм'!F22</f>
        <v>0.25</v>
      </c>
      <c r="G21" s="239">
        <v>0.150147</v>
      </c>
      <c r="H21" s="239">
        <f t="shared" si="0"/>
        <v>9.9852999999999997E-2</v>
      </c>
    </row>
    <row r="22" spans="1:8" ht="30.75" customHeight="1" x14ac:dyDescent="0.2">
      <c r="A22" s="74">
        <v>8</v>
      </c>
      <c r="B22" s="555"/>
      <c r="C22" s="75" t="s">
        <v>383</v>
      </c>
      <c r="D22" s="75" t="str">
        <f t="shared" si="1"/>
        <v>ООО "РАМА"</v>
      </c>
      <c r="E22" s="75" t="s">
        <v>329</v>
      </c>
      <c r="F22" s="239">
        <f>'Прил.4_форма-6-ПЛАНналич.возм'!F23</f>
        <v>3.0200000000000001E-2</v>
      </c>
      <c r="G22" s="239">
        <v>1.5139E-2</v>
      </c>
      <c r="H22" s="239">
        <f t="shared" si="0"/>
        <v>1.5061000000000001E-2</v>
      </c>
    </row>
    <row r="23" spans="1:8" ht="30" customHeight="1" x14ac:dyDescent="0.2">
      <c r="A23" s="74">
        <v>9</v>
      </c>
      <c r="B23" s="555"/>
      <c r="C23" s="75" t="s">
        <v>446</v>
      </c>
      <c r="D23" s="75" t="str">
        <f t="shared" si="1"/>
        <v>ООО "Промсырье"</v>
      </c>
      <c r="E23" s="75" t="s">
        <v>329</v>
      </c>
      <c r="F23" s="239">
        <f>'Прил.4_форма-6-ПЛАНналич.возм'!F24</f>
        <v>0.01</v>
      </c>
      <c r="G23" s="239">
        <v>2.0079999999999998E-3</v>
      </c>
      <c r="H23" s="239">
        <f t="shared" si="0"/>
        <v>7.9920000000000008E-3</v>
      </c>
    </row>
    <row r="24" spans="1:8" ht="30.75" customHeight="1" x14ac:dyDescent="0.2">
      <c r="A24" s="74">
        <v>10</v>
      </c>
      <c r="B24" s="555"/>
      <c r="C24" s="75" t="s">
        <v>471</v>
      </c>
      <c r="D24" s="75" t="str">
        <f>C24</f>
        <v>ИП Климцова А.В.</v>
      </c>
      <c r="E24" s="75" t="s">
        <v>329</v>
      </c>
      <c r="F24" s="239">
        <f>'Прил.4_форма-6-ПЛАНналич.возм'!F25</f>
        <v>0</v>
      </c>
      <c r="G24" s="239">
        <v>1.9359000000000001E-2</v>
      </c>
      <c r="H24" s="239">
        <f>F24-G24</f>
        <v>-1.9359000000000001E-2</v>
      </c>
    </row>
    <row r="25" spans="1:8" ht="30.75" customHeight="1" x14ac:dyDescent="0.2">
      <c r="A25" s="74">
        <v>11</v>
      </c>
      <c r="B25" s="555"/>
      <c r="C25" s="75" t="s">
        <v>188</v>
      </c>
      <c r="D25" s="75" t="str">
        <f t="shared" si="1"/>
        <v>ООО "Лизард"</v>
      </c>
      <c r="E25" s="75" t="s">
        <v>329</v>
      </c>
      <c r="F25" s="239">
        <f>'Прил.4_форма-6-ПЛАНналич.возм'!F26</f>
        <v>0</v>
      </c>
      <c r="G25" s="239">
        <v>0</v>
      </c>
      <c r="H25" s="239">
        <f t="shared" si="0"/>
        <v>0</v>
      </c>
    </row>
    <row r="26" spans="1:8" ht="53.25" customHeight="1" x14ac:dyDescent="0.2">
      <c r="A26" s="74">
        <v>12</v>
      </c>
      <c r="B26" s="556"/>
      <c r="C26" s="75" t="s">
        <v>189</v>
      </c>
      <c r="D26" s="75" t="str">
        <f t="shared" si="1"/>
        <v>ООО "Научно-производственный центр гидроавтоматики"</v>
      </c>
      <c r="E26" s="75" t="s">
        <v>329</v>
      </c>
      <c r="F26" s="239">
        <f>'Прил.4_форма-6-ПЛАНналич.возм'!F27</f>
        <v>0</v>
      </c>
      <c r="G26" s="239">
        <v>0</v>
      </c>
      <c r="H26" s="239">
        <f t="shared" si="0"/>
        <v>0</v>
      </c>
    </row>
    <row r="27" spans="1:8" x14ac:dyDescent="0.3">
      <c r="H27" s="49" t="s">
        <v>141</v>
      </c>
    </row>
    <row r="28" spans="1:8" x14ac:dyDescent="0.3">
      <c r="H28" s="48" t="s">
        <v>110</v>
      </c>
    </row>
    <row r="29" spans="1:8" ht="12.75" customHeight="1" x14ac:dyDescent="0.3">
      <c r="H29" s="12" t="s">
        <v>182</v>
      </c>
    </row>
    <row r="31" spans="1:8" ht="20.25" x14ac:dyDescent="0.3">
      <c r="A31" s="561" t="s">
        <v>324</v>
      </c>
      <c r="B31" s="561"/>
      <c r="C31" s="561"/>
      <c r="D31" s="561"/>
      <c r="E31" s="561"/>
      <c r="F31" s="561"/>
      <c r="G31" s="561"/>
      <c r="H31" s="561"/>
    </row>
    <row r="32" spans="1:8" ht="20.25" x14ac:dyDescent="0.3">
      <c r="A32" s="121"/>
      <c r="B32" s="121"/>
      <c r="C32" s="122"/>
      <c r="D32" s="123" t="s">
        <v>325</v>
      </c>
      <c r="E32" s="115" t="s">
        <v>185</v>
      </c>
      <c r="F32" s="109"/>
      <c r="G32" s="121"/>
      <c r="H32" s="121"/>
    </row>
    <row r="33" spans="1:13" x14ac:dyDescent="0.3">
      <c r="A33" s="108"/>
      <c r="B33" s="108"/>
      <c r="C33" s="447"/>
      <c r="D33" s="447"/>
      <c r="E33" s="113" t="s">
        <v>13</v>
      </c>
      <c r="F33" s="109"/>
      <c r="G33" s="108"/>
      <c r="H33" s="108"/>
    </row>
    <row r="34" spans="1:13" x14ac:dyDescent="0.3">
      <c r="A34" s="108"/>
      <c r="B34" s="108"/>
      <c r="C34" s="447"/>
      <c r="D34" s="447"/>
      <c r="E34" s="80" t="s">
        <v>187</v>
      </c>
      <c r="F34" s="109"/>
      <c r="G34" s="108"/>
      <c r="H34" s="108"/>
    </row>
    <row r="35" spans="1:13" x14ac:dyDescent="0.3">
      <c r="A35" s="108"/>
      <c r="B35" s="108"/>
      <c r="C35" s="447"/>
      <c r="D35" s="80"/>
      <c r="E35" s="108"/>
      <c r="F35" s="109"/>
      <c r="G35" s="108"/>
      <c r="H35" s="108"/>
    </row>
    <row r="36" spans="1:13" ht="28.5" customHeight="1" x14ac:dyDescent="0.3">
      <c r="A36" s="108"/>
      <c r="B36" s="108"/>
      <c r="C36" s="447"/>
      <c r="D36" s="437" t="s">
        <v>340</v>
      </c>
      <c r="E36" s="120" t="s">
        <v>337</v>
      </c>
      <c r="F36" s="142" t="s">
        <v>485</v>
      </c>
      <c r="G36" s="108"/>
      <c r="H36" s="108"/>
    </row>
    <row r="37" spans="1:13" x14ac:dyDescent="0.3">
      <c r="B37" s="111"/>
      <c r="D37" s="111"/>
      <c r="E37" s="111"/>
      <c r="F37" s="142"/>
      <c r="G37" s="111"/>
      <c r="I37" s="111"/>
      <c r="J37" s="111"/>
      <c r="K37" s="112"/>
      <c r="L37" s="112"/>
      <c r="M37" s="112"/>
    </row>
    <row r="38" spans="1:13" s="119" customFormat="1" ht="37.5" customHeight="1" x14ac:dyDescent="0.2">
      <c r="A38" s="562" t="s">
        <v>532</v>
      </c>
      <c r="B38" s="562"/>
      <c r="C38" s="562"/>
      <c r="D38" s="562"/>
      <c r="E38" s="562"/>
      <c r="F38" s="562"/>
      <c r="G38" s="562"/>
      <c r="H38" s="562"/>
    </row>
    <row r="39" spans="1:13" ht="55.5" customHeight="1" x14ac:dyDescent="0.2">
      <c r="A39" s="72" t="s">
        <v>176</v>
      </c>
      <c r="B39" s="72" t="s">
        <v>327</v>
      </c>
      <c r="C39" s="72" t="s">
        <v>328</v>
      </c>
      <c r="D39" s="72" t="s">
        <v>177</v>
      </c>
      <c r="E39" s="72" t="s">
        <v>333</v>
      </c>
      <c r="F39" s="237" t="s">
        <v>332</v>
      </c>
      <c r="G39" s="72" t="s">
        <v>389</v>
      </c>
      <c r="H39" s="72" t="s">
        <v>330</v>
      </c>
    </row>
    <row r="40" spans="1:13" x14ac:dyDescent="0.2">
      <c r="A40" s="73"/>
      <c r="B40" s="73">
        <v>1</v>
      </c>
      <c r="C40" s="73">
        <v>2</v>
      </c>
      <c r="D40" s="73">
        <v>3</v>
      </c>
      <c r="E40" s="73">
        <v>4</v>
      </c>
      <c r="F40" s="238">
        <v>5</v>
      </c>
      <c r="G40" s="73">
        <v>6</v>
      </c>
      <c r="H40" s="73">
        <v>7</v>
      </c>
    </row>
    <row r="41" spans="1:13" ht="30.75" customHeight="1" x14ac:dyDescent="0.2">
      <c r="A41" s="74">
        <v>1</v>
      </c>
      <c r="B41" s="554" t="s">
        <v>121</v>
      </c>
      <c r="C41" s="75" t="s">
        <v>178</v>
      </c>
      <c r="D41" s="75" t="s">
        <v>178</v>
      </c>
      <c r="E41" s="75" t="s">
        <v>329</v>
      </c>
      <c r="F41" s="239">
        <f>'Прил.4_форма-6-ПЛАНналич.возм'!F43</f>
        <v>0.8</v>
      </c>
      <c r="G41" s="239">
        <v>0.681921</v>
      </c>
      <c r="H41" s="239">
        <f t="shared" ref="H41:H52" si="3">F41-G41</f>
        <v>0.11807900000000005</v>
      </c>
    </row>
    <row r="42" spans="1:13" ht="30.75" customHeight="1" x14ac:dyDescent="0.2">
      <c r="A42" s="74">
        <v>2</v>
      </c>
      <c r="B42" s="555"/>
      <c r="C42" s="75" t="s">
        <v>179</v>
      </c>
      <c r="D42" s="75" t="s">
        <v>179</v>
      </c>
      <c r="E42" s="75" t="s">
        <v>329</v>
      </c>
      <c r="F42" s="239">
        <f>'Прил.4_форма-6-ПЛАНналич.возм'!F44</f>
        <v>0.27500000000000002</v>
      </c>
      <c r="G42" s="239">
        <v>0.15768399999999999</v>
      </c>
      <c r="H42" s="239">
        <f t="shared" si="3"/>
        <v>0.11731600000000003</v>
      </c>
    </row>
    <row r="43" spans="1:13" ht="30.75" customHeight="1" x14ac:dyDescent="0.2">
      <c r="A43" s="74">
        <v>3</v>
      </c>
      <c r="B43" s="555"/>
      <c r="C43" s="75" t="s">
        <v>184</v>
      </c>
      <c r="D43" s="75" t="str">
        <f>C43</f>
        <v>ООО "КРУГ"</v>
      </c>
      <c r="E43" s="75" t="s">
        <v>329</v>
      </c>
      <c r="F43" s="239">
        <f>'Прил.4_форма-6-ПЛАНналич.возм'!F45</f>
        <v>0.1</v>
      </c>
      <c r="G43" s="239">
        <v>6.6210000000000001E-3</v>
      </c>
      <c r="H43" s="239">
        <f t="shared" si="3"/>
        <v>9.3379000000000004E-2</v>
      </c>
    </row>
    <row r="44" spans="1:13" ht="30.75" customHeight="1" x14ac:dyDescent="0.2">
      <c r="A44" s="74">
        <v>4</v>
      </c>
      <c r="B44" s="555"/>
      <c r="C44" s="75" t="s">
        <v>183</v>
      </c>
      <c r="D44" s="75" t="str">
        <f t="shared" ref="D44:D52" si="4">C44</f>
        <v>ИП Первухин Л.В.</v>
      </c>
      <c r="E44" s="75" t="s">
        <v>329</v>
      </c>
      <c r="F44" s="239">
        <f>'Прил.4_форма-6-ПЛАНналич.возм'!F46</f>
        <v>1.2E-2</v>
      </c>
      <c r="G44" s="239">
        <v>1.5599999999999999E-2</v>
      </c>
      <c r="H44" s="239">
        <f t="shared" si="3"/>
        <v>-3.599999999999999E-3</v>
      </c>
    </row>
    <row r="45" spans="1:13" ht="30.75" customHeight="1" x14ac:dyDescent="0.2">
      <c r="A45" s="74">
        <v>5</v>
      </c>
      <c r="B45" s="555"/>
      <c r="C45" s="75" t="s">
        <v>180</v>
      </c>
      <c r="D45" s="75" t="str">
        <f t="shared" si="4"/>
        <v>АО "ТНН"</v>
      </c>
      <c r="E45" s="75" t="s">
        <v>329</v>
      </c>
      <c r="F45" s="239">
        <f>'Прил.4_форма-6-ПЛАНналич.возм'!F47</f>
        <v>0.08</v>
      </c>
      <c r="G45" s="239">
        <v>5.5058999999999997E-2</v>
      </c>
      <c r="H45" s="239">
        <f t="shared" si="3"/>
        <v>2.4941000000000005E-2</v>
      </c>
    </row>
    <row r="46" spans="1:13" ht="30.75" customHeight="1" x14ac:dyDescent="0.2">
      <c r="A46" s="74">
        <v>6</v>
      </c>
      <c r="B46" s="555"/>
      <c r="C46" s="75" t="s">
        <v>180</v>
      </c>
      <c r="D46" s="75" t="str">
        <f t="shared" ref="D46" si="5">C46</f>
        <v>АО "ТНН"</v>
      </c>
      <c r="E46" s="75" t="s">
        <v>329</v>
      </c>
      <c r="F46" s="239">
        <f>'Прил.4_форма-6-ПЛАНналич.возм'!F48</f>
        <v>0.02</v>
      </c>
      <c r="G46" s="239">
        <v>1.6475E-2</v>
      </c>
      <c r="H46" s="239">
        <f t="shared" si="3"/>
        <v>3.5250000000000004E-3</v>
      </c>
    </row>
    <row r="47" spans="1:13" ht="30.75" customHeight="1" x14ac:dyDescent="0.2">
      <c r="A47" s="74">
        <v>7</v>
      </c>
      <c r="B47" s="555"/>
      <c r="C47" s="75" t="s">
        <v>181</v>
      </c>
      <c r="D47" s="75" t="str">
        <f t="shared" si="4"/>
        <v>АО "РЭД"</v>
      </c>
      <c r="E47" s="75" t="s">
        <v>329</v>
      </c>
      <c r="F47" s="239">
        <f>'Прил.4_форма-6-ПЛАНналич.возм'!F49</f>
        <v>0.23</v>
      </c>
      <c r="G47" s="239">
        <v>0.11425399999999999</v>
      </c>
      <c r="H47" s="239">
        <f t="shared" si="3"/>
        <v>0.11574600000000002</v>
      </c>
    </row>
    <row r="48" spans="1:13" ht="30.75" customHeight="1" x14ac:dyDescent="0.2">
      <c r="A48" s="74">
        <v>8</v>
      </c>
      <c r="B48" s="555"/>
      <c r="C48" s="75" t="s">
        <v>383</v>
      </c>
      <c r="D48" s="75" t="str">
        <f t="shared" si="4"/>
        <v>ООО "РАМА"</v>
      </c>
      <c r="E48" s="75" t="s">
        <v>329</v>
      </c>
      <c r="F48" s="239">
        <f>'Прил.4_форма-6-ПЛАНналич.возм'!F50</f>
        <v>2.7199999999999998E-2</v>
      </c>
      <c r="G48" s="239">
        <v>9.7409999999999997E-3</v>
      </c>
      <c r="H48" s="239">
        <f t="shared" si="3"/>
        <v>1.7458999999999999E-2</v>
      </c>
    </row>
    <row r="49" spans="1:13" ht="30" customHeight="1" x14ac:dyDescent="0.2">
      <c r="A49" s="74">
        <v>9</v>
      </c>
      <c r="B49" s="555"/>
      <c r="C49" s="75" t="s">
        <v>446</v>
      </c>
      <c r="D49" s="75" t="str">
        <f t="shared" si="4"/>
        <v>ООО "Промсырье"</v>
      </c>
      <c r="E49" s="75" t="s">
        <v>329</v>
      </c>
      <c r="F49" s="239">
        <f>'Прил.4_форма-6-ПЛАНналич.возм'!F51</f>
        <v>8.9999999999999993E-3</v>
      </c>
      <c r="G49" s="239">
        <v>1.7309999999999999E-3</v>
      </c>
      <c r="H49" s="239">
        <f t="shared" si="3"/>
        <v>7.2689999999999994E-3</v>
      </c>
    </row>
    <row r="50" spans="1:13" ht="30.75" customHeight="1" x14ac:dyDescent="0.2">
      <c r="A50" s="74">
        <v>10</v>
      </c>
      <c r="B50" s="555"/>
      <c r="C50" s="75" t="s">
        <v>471</v>
      </c>
      <c r="D50" s="75" t="str">
        <f>C50</f>
        <v>ИП Климцова А.В.</v>
      </c>
      <c r="E50" s="75" t="s">
        <v>329</v>
      </c>
      <c r="F50" s="239">
        <f>'Прил.4_форма-6-ПЛАНналич.возм'!F52</f>
        <v>0</v>
      </c>
      <c r="G50" s="239">
        <v>1.6782999999999999E-2</v>
      </c>
      <c r="H50" s="239">
        <f>F50-G50</f>
        <v>-1.6782999999999999E-2</v>
      </c>
    </row>
    <row r="51" spans="1:13" ht="30.75" customHeight="1" x14ac:dyDescent="0.2">
      <c r="A51" s="74">
        <v>11</v>
      </c>
      <c r="B51" s="555"/>
      <c r="C51" s="75" t="s">
        <v>188</v>
      </c>
      <c r="D51" s="75" t="str">
        <f t="shared" si="4"/>
        <v>ООО "Лизард"</v>
      </c>
      <c r="E51" s="75" t="s">
        <v>329</v>
      </c>
      <c r="F51" s="239">
        <f>'Прил.4_форма-6-ПЛАНналич.возм'!F53</f>
        <v>0</v>
      </c>
      <c r="G51" s="239">
        <v>0</v>
      </c>
      <c r="H51" s="239">
        <f t="shared" si="3"/>
        <v>0</v>
      </c>
    </row>
    <row r="52" spans="1:13" ht="49.5" customHeight="1" x14ac:dyDescent="0.2">
      <c r="A52" s="74">
        <v>12</v>
      </c>
      <c r="B52" s="556"/>
      <c r="C52" s="75" t="s">
        <v>189</v>
      </c>
      <c r="D52" s="75" t="str">
        <f t="shared" si="4"/>
        <v>ООО "Научно-производственный центр гидроавтоматики"</v>
      </c>
      <c r="E52" s="75" t="s">
        <v>329</v>
      </c>
      <c r="F52" s="239">
        <f>'Прил.4_форма-6-ПЛАНналич.возм'!F54</f>
        <v>0</v>
      </c>
      <c r="G52" s="239">
        <v>0</v>
      </c>
      <c r="H52" s="239">
        <f t="shared" si="3"/>
        <v>0</v>
      </c>
    </row>
    <row r="53" spans="1:13" x14ac:dyDescent="0.3">
      <c r="H53" s="49" t="s">
        <v>141</v>
      </c>
    </row>
    <row r="54" spans="1:13" x14ac:dyDescent="0.3">
      <c r="H54" s="48" t="s">
        <v>110</v>
      </c>
    </row>
    <row r="55" spans="1:13" ht="12.75" customHeight="1" x14ac:dyDescent="0.3">
      <c r="H55" s="12" t="s">
        <v>182</v>
      </c>
    </row>
    <row r="57" spans="1:13" ht="20.25" x14ac:dyDescent="0.3">
      <c r="A57" s="561" t="s">
        <v>324</v>
      </c>
      <c r="B57" s="561"/>
      <c r="C57" s="561"/>
      <c r="D57" s="561"/>
      <c r="E57" s="561"/>
      <c r="F57" s="561"/>
      <c r="G57" s="561"/>
      <c r="H57" s="561"/>
    </row>
    <row r="58" spans="1:13" ht="20.25" x14ac:dyDescent="0.3">
      <c r="A58" s="121"/>
      <c r="B58" s="121"/>
      <c r="C58" s="122"/>
      <c r="D58" s="123" t="s">
        <v>325</v>
      </c>
      <c r="E58" s="115" t="s">
        <v>185</v>
      </c>
      <c r="F58" s="109"/>
      <c r="G58" s="121"/>
      <c r="H58" s="121"/>
    </row>
    <row r="59" spans="1:13" x14ac:dyDescent="0.3">
      <c r="A59" s="108"/>
      <c r="B59" s="108"/>
      <c r="C59" s="447"/>
      <c r="D59" s="447"/>
      <c r="E59" s="113" t="s">
        <v>13</v>
      </c>
      <c r="F59" s="109"/>
      <c r="G59" s="108"/>
      <c r="H59" s="108"/>
    </row>
    <row r="60" spans="1:13" x14ac:dyDescent="0.3">
      <c r="A60" s="108"/>
      <c r="B60" s="108"/>
      <c r="C60" s="447"/>
      <c r="D60" s="447"/>
      <c r="E60" s="80" t="s">
        <v>187</v>
      </c>
      <c r="F60" s="109"/>
      <c r="G60" s="108"/>
      <c r="H60" s="108"/>
    </row>
    <row r="61" spans="1:13" x14ac:dyDescent="0.3">
      <c r="A61" s="108"/>
      <c r="B61" s="108"/>
      <c r="C61" s="447"/>
      <c r="D61" s="80"/>
      <c r="E61" s="108"/>
      <c r="F61" s="109"/>
      <c r="G61" s="108"/>
      <c r="H61" s="108"/>
    </row>
    <row r="62" spans="1:13" ht="27" customHeight="1" x14ac:dyDescent="0.3">
      <c r="A62" s="108"/>
      <c r="B62" s="108"/>
      <c r="C62" s="447"/>
      <c r="D62" s="437" t="s">
        <v>340</v>
      </c>
      <c r="E62" s="120" t="s">
        <v>336</v>
      </c>
      <c r="F62" s="142" t="s">
        <v>485</v>
      </c>
      <c r="G62" s="108"/>
      <c r="H62" s="108"/>
    </row>
    <row r="63" spans="1:13" x14ac:dyDescent="0.3">
      <c r="B63" s="111"/>
      <c r="D63" s="111"/>
      <c r="E63" s="111"/>
      <c r="F63" s="142"/>
      <c r="G63" s="111"/>
      <c r="I63" s="111"/>
      <c r="J63" s="111"/>
      <c r="K63" s="112"/>
      <c r="L63" s="112"/>
      <c r="M63" s="112"/>
    </row>
    <row r="64" spans="1:13" s="119" customFormat="1" ht="33.75" customHeight="1" x14ac:dyDescent="0.2">
      <c r="A64" s="562" t="s">
        <v>488</v>
      </c>
      <c r="B64" s="562"/>
      <c r="C64" s="562"/>
      <c r="D64" s="562"/>
      <c r="E64" s="562"/>
      <c r="F64" s="562"/>
      <c r="G64" s="562"/>
      <c r="H64" s="562"/>
    </row>
    <row r="65" spans="1:8" ht="55.5" customHeight="1" x14ac:dyDescent="0.2">
      <c r="A65" s="72" t="s">
        <v>176</v>
      </c>
      <c r="B65" s="72" t="s">
        <v>327</v>
      </c>
      <c r="C65" s="72" t="s">
        <v>328</v>
      </c>
      <c r="D65" s="72" t="s">
        <v>177</v>
      </c>
      <c r="E65" s="72" t="s">
        <v>333</v>
      </c>
      <c r="F65" s="237" t="s">
        <v>332</v>
      </c>
      <c r="G65" s="72" t="s">
        <v>389</v>
      </c>
      <c r="H65" s="72" t="s">
        <v>330</v>
      </c>
    </row>
    <row r="66" spans="1:8" x14ac:dyDescent="0.2">
      <c r="A66" s="73"/>
      <c r="B66" s="73">
        <v>1</v>
      </c>
      <c r="C66" s="73">
        <v>2</v>
      </c>
      <c r="D66" s="73">
        <v>3</v>
      </c>
      <c r="E66" s="73">
        <v>4</v>
      </c>
      <c r="F66" s="238">
        <v>5</v>
      </c>
      <c r="G66" s="73">
        <v>6</v>
      </c>
      <c r="H66" s="73">
        <v>7</v>
      </c>
    </row>
    <row r="67" spans="1:8" ht="30" customHeight="1" x14ac:dyDescent="0.2">
      <c r="A67" s="74">
        <v>1</v>
      </c>
      <c r="B67" s="554" t="s">
        <v>121</v>
      </c>
      <c r="C67" s="75" t="s">
        <v>178</v>
      </c>
      <c r="D67" s="75" t="s">
        <v>178</v>
      </c>
      <c r="E67" s="75" t="s">
        <v>329</v>
      </c>
      <c r="F67" s="239">
        <f>'Прил.4_форма-6-ПЛАНналич.возм'!F70</f>
        <v>0.7</v>
      </c>
      <c r="G67" s="239">
        <v>0.59225700000000003</v>
      </c>
      <c r="H67" s="239">
        <f t="shared" ref="H67:H78" si="6">F67-G67</f>
        <v>0.10774299999999992</v>
      </c>
    </row>
    <row r="68" spans="1:8" ht="30" customHeight="1" x14ac:dyDescent="0.2">
      <c r="A68" s="74">
        <v>2</v>
      </c>
      <c r="B68" s="555"/>
      <c r="C68" s="75" t="s">
        <v>179</v>
      </c>
      <c r="D68" s="75" t="s">
        <v>179</v>
      </c>
      <c r="E68" s="75" t="s">
        <v>329</v>
      </c>
      <c r="F68" s="239">
        <f>'Прил.4_форма-6-ПЛАНналич.возм'!F71</f>
        <v>0.25</v>
      </c>
      <c r="G68" s="239">
        <v>0.140373</v>
      </c>
      <c r="H68" s="239">
        <f t="shared" si="6"/>
        <v>0.109627</v>
      </c>
    </row>
    <row r="69" spans="1:8" ht="30" customHeight="1" x14ac:dyDescent="0.2">
      <c r="A69" s="74">
        <v>3</v>
      </c>
      <c r="B69" s="555"/>
      <c r="C69" s="75" t="s">
        <v>184</v>
      </c>
      <c r="D69" s="75" t="str">
        <f t="shared" ref="D69:D78" si="7">C69</f>
        <v>ООО "КРУГ"</v>
      </c>
      <c r="E69" s="75" t="s">
        <v>329</v>
      </c>
      <c r="F69" s="239">
        <f>'Прил.4_форма-6-ПЛАНналич.возм'!F72</f>
        <v>4.7981000000000003E-2</v>
      </c>
      <c r="G69" s="239">
        <v>1.3486E-2</v>
      </c>
      <c r="H69" s="239">
        <f t="shared" si="6"/>
        <v>3.4495000000000005E-2</v>
      </c>
    </row>
    <row r="70" spans="1:8" ht="30" customHeight="1" x14ac:dyDescent="0.2">
      <c r="A70" s="74">
        <v>4</v>
      </c>
      <c r="B70" s="555"/>
      <c r="C70" s="75" t="s">
        <v>183</v>
      </c>
      <c r="D70" s="75" t="str">
        <f t="shared" si="7"/>
        <v>ИП Первухин Л.В.</v>
      </c>
      <c r="E70" s="75" t="s">
        <v>329</v>
      </c>
      <c r="F70" s="239">
        <f>'Прил.4_форма-6-ПЛАНналич.возм'!F73</f>
        <v>9.0889999999999999E-3</v>
      </c>
      <c r="G70" s="239">
        <v>1.221E-2</v>
      </c>
      <c r="H70" s="239">
        <f t="shared" si="6"/>
        <v>-3.1210000000000005E-3</v>
      </c>
    </row>
    <row r="71" spans="1:8" ht="30" customHeight="1" x14ac:dyDescent="0.2">
      <c r="A71" s="74">
        <v>5</v>
      </c>
      <c r="B71" s="555"/>
      <c r="C71" s="75" t="s">
        <v>180</v>
      </c>
      <c r="D71" s="75" t="str">
        <f t="shared" si="7"/>
        <v>АО "ТНН"</v>
      </c>
      <c r="E71" s="75" t="s">
        <v>329</v>
      </c>
      <c r="F71" s="239">
        <f>'Прил.4_форма-6-ПЛАНналич.возм'!F74</f>
        <v>5.5E-2</v>
      </c>
      <c r="G71" s="239">
        <v>2.6901000000000001E-2</v>
      </c>
      <c r="H71" s="239">
        <f t="shared" si="6"/>
        <v>2.8098999999999999E-2</v>
      </c>
    </row>
    <row r="72" spans="1:8" ht="30" customHeight="1" x14ac:dyDescent="0.2">
      <c r="A72" s="74">
        <v>6</v>
      </c>
      <c r="B72" s="555"/>
      <c r="C72" s="75" t="s">
        <v>180</v>
      </c>
      <c r="D72" s="75" t="str">
        <f>C72</f>
        <v>АО "ТНН"</v>
      </c>
      <c r="E72" s="75" t="s">
        <v>329</v>
      </c>
      <c r="F72" s="239">
        <f>'Прил.4_форма-6-ПЛАНналич.возм'!F75</f>
        <v>0.02</v>
      </c>
      <c r="G72" s="239">
        <v>9.6710000000000008E-3</v>
      </c>
      <c r="H72" s="239">
        <f t="shared" si="6"/>
        <v>1.0329E-2</v>
      </c>
    </row>
    <row r="73" spans="1:8" ht="30" customHeight="1" x14ac:dyDescent="0.2">
      <c r="A73" s="74">
        <v>7</v>
      </c>
      <c r="B73" s="555"/>
      <c r="C73" s="75" t="s">
        <v>181</v>
      </c>
      <c r="D73" s="75" t="str">
        <f t="shared" si="7"/>
        <v>АО "РЭД"</v>
      </c>
      <c r="E73" s="75" t="s">
        <v>329</v>
      </c>
      <c r="F73" s="239">
        <f>'Прил.4_форма-6-ПЛАНналич.возм'!F76</f>
        <v>0.155</v>
      </c>
      <c r="G73" s="239">
        <v>9.1726000000000002E-2</v>
      </c>
      <c r="H73" s="239">
        <f t="shared" si="6"/>
        <v>6.3273999999999997E-2</v>
      </c>
    </row>
    <row r="74" spans="1:8" ht="30" customHeight="1" x14ac:dyDescent="0.2">
      <c r="A74" s="74">
        <v>8</v>
      </c>
      <c r="B74" s="555"/>
      <c r="C74" s="75" t="s">
        <v>383</v>
      </c>
      <c r="D74" s="75" t="str">
        <f t="shared" si="7"/>
        <v>ООО "РАМА"</v>
      </c>
      <c r="E74" s="75" t="s">
        <v>329</v>
      </c>
      <c r="F74" s="239">
        <f>'Прил.4_форма-6-ПЛАНналич.возм'!F77</f>
        <v>2.0199999999999999E-2</v>
      </c>
      <c r="G74" s="239">
        <v>5.5960000000000003E-3</v>
      </c>
      <c r="H74" s="239">
        <f t="shared" si="6"/>
        <v>1.4603999999999999E-2</v>
      </c>
    </row>
    <row r="75" spans="1:8" ht="30" customHeight="1" x14ac:dyDescent="0.2">
      <c r="A75" s="74">
        <v>9</v>
      </c>
      <c r="B75" s="555"/>
      <c r="C75" s="75" t="s">
        <v>446</v>
      </c>
      <c r="D75" s="75" t="str">
        <f t="shared" si="7"/>
        <v>ООО "Промсырье"</v>
      </c>
      <c r="E75" s="75" t="s">
        <v>329</v>
      </c>
      <c r="F75" s="239">
        <f>'Прил.4_форма-6-ПЛАНналич.возм'!F78</f>
        <v>7.0000000000000001E-3</v>
      </c>
      <c r="G75" s="239">
        <v>1.7340000000000001E-3</v>
      </c>
      <c r="H75" s="239">
        <f t="shared" si="6"/>
        <v>5.2659999999999998E-3</v>
      </c>
    </row>
    <row r="76" spans="1:8" ht="30.75" customHeight="1" x14ac:dyDescent="0.2">
      <c r="A76" s="74">
        <v>10</v>
      </c>
      <c r="B76" s="555"/>
      <c r="C76" s="75" t="s">
        <v>471</v>
      </c>
      <c r="D76" s="75" t="str">
        <f>C76</f>
        <v>ИП Климцова А.В.</v>
      </c>
      <c r="E76" s="75" t="s">
        <v>329</v>
      </c>
      <c r="F76" s="239">
        <f>'Прил.4_форма-6-ПЛАНналич.возм'!F79</f>
        <v>0</v>
      </c>
      <c r="G76" s="239">
        <v>0.10253</v>
      </c>
      <c r="H76" s="239">
        <f>F76-G76</f>
        <v>-0.10253</v>
      </c>
    </row>
    <row r="77" spans="1:8" ht="30" customHeight="1" x14ac:dyDescent="0.2">
      <c r="A77" s="74">
        <v>11</v>
      </c>
      <c r="B77" s="555"/>
      <c r="C77" s="75" t="s">
        <v>188</v>
      </c>
      <c r="D77" s="75" t="str">
        <f t="shared" si="7"/>
        <v>ООО "Лизард"</v>
      </c>
      <c r="E77" s="75" t="s">
        <v>329</v>
      </c>
      <c r="F77" s="239">
        <f>'Прил.4_форма-6-ПЛАНналич.возм'!F80</f>
        <v>0</v>
      </c>
      <c r="G77" s="239">
        <v>0</v>
      </c>
      <c r="H77" s="239">
        <f t="shared" si="6"/>
        <v>0</v>
      </c>
    </row>
    <row r="78" spans="1:8" ht="54.75" customHeight="1" x14ac:dyDescent="0.2">
      <c r="A78" s="74">
        <v>12</v>
      </c>
      <c r="B78" s="556"/>
      <c r="C78" s="75" t="s">
        <v>189</v>
      </c>
      <c r="D78" s="75" t="str">
        <f t="shared" si="7"/>
        <v>ООО "Научно-производственный центр гидроавтоматики"</v>
      </c>
      <c r="E78" s="75" t="s">
        <v>329</v>
      </c>
      <c r="F78" s="239">
        <f>'Прил.4_форма-6-ПЛАНналич.возм'!F81</f>
        <v>0</v>
      </c>
      <c r="G78" s="239">
        <v>0</v>
      </c>
      <c r="H78" s="239">
        <f t="shared" si="6"/>
        <v>0</v>
      </c>
    </row>
    <row r="79" spans="1:8" x14ac:dyDescent="0.3">
      <c r="H79" s="49" t="s">
        <v>141</v>
      </c>
    </row>
    <row r="80" spans="1:8" x14ac:dyDescent="0.3">
      <c r="H80" s="48" t="s">
        <v>110</v>
      </c>
    </row>
    <row r="81" spans="1:13" ht="12.75" customHeight="1" x14ac:dyDescent="0.3">
      <c r="H81" s="12" t="s">
        <v>182</v>
      </c>
    </row>
    <row r="83" spans="1:13" ht="20.25" x14ac:dyDescent="0.3">
      <c r="A83" s="561" t="s">
        <v>324</v>
      </c>
      <c r="B83" s="561"/>
      <c r="C83" s="561"/>
      <c r="D83" s="561"/>
      <c r="E83" s="561"/>
      <c r="F83" s="561"/>
      <c r="G83" s="561"/>
      <c r="H83" s="561"/>
    </row>
    <row r="84" spans="1:13" ht="20.25" x14ac:dyDescent="0.3">
      <c r="A84" s="121"/>
      <c r="B84" s="121"/>
      <c r="C84" s="122"/>
      <c r="D84" s="123" t="s">
        <v>325</v>
      </c>
      <c r="E84" s="115" t="s">
        <v>185</v>
      </c>
      <c r="F84" s="109"/>
      <c r="G84" s="121"/>
      <c r="H84" s="121"/>
    </row>
    <row r="85" spans="1:13" x14ac:dyDescent="0.3">
      <c r="A85" s="108"/>
      <c r="B85" s="108"/>
      <c r="C85" s="447"/>
      <c r="D85" s="447"/>
      <c r="E85" s="113" t="s">
        <v>13</v>
      </c>
      <c r="F85" s="109"/>
      <c r="G85" s="108"/>
      <c r="H85" s="108"/>
    </row>
    <row r="86" spans="1:13" x14ac:dyDescent="0.3">
      <c r="A86" s="108"/>
      <c r="B86" s="108"/>
      <c r="C86" s="447"/>
      <c r="D86" s="447"/>
      <c r="E86" s="80" t="s">
        <v>187</v>
      </c>
      <c r="F86" s="109"/>
      <c r="G86" s="108"/>
      <c r="H86" s="108"/>
    </row>
    <row r="87" spans="1:13" x14ac:dyDescent="0.3">
      <c r="A87" s="108"/>
      <c r="B87" s="108"/>
      <c r="C87" s="447"/>
      <c r="D87" s="80"/>
      <c r="E87" s="108"/>
      <c r="F87" s="109"/>
      <c r="G87" s="108"/>
      <c r="H87" s="108"/>
    </row>
    <row r="88" spans="1:13" ht="27" customHeight="1" x14ac:dyDescent="0.3">
      <c r="A88" s="108"/>
      <c r="B88" s="108"/>
      <c r="C88" s="447"/>
      <c r="D88" s="437" t="s">
        <v>340</v>
      </c>
      <c r="E88" s="120" t="s">
        <v>335</v>
      </c>
      <c r="F88" s="142" t="s">
        <v>485</v>
      </c>
      <c r="G88" s="108"/>
      <c r="H88" s="108"/>
    </row>
    <row r="89" spans="1:13" x14ac:dyDescent="0.3">
      <c r="B89" s="111"/>
      <c r="D89" s="111"/>
      <c r="E89" s="111"/>
      <c r="F89" s="142"/>
      <c r="G89" s="111"/>
      <c r="I89" s="111"/>
      <c r="J89" s="111"/>
      <c r="K89" s="112"/>
      <c r="L89" s="112"/>
      <c r="M89" s="112"/>
    </row>
    <row r="90" spans="1:13" s="119" customFormat="1" ht="31.5" customHeight="1" x14ac:dyDescent="0.2">
      <c r="A90" s="562" t="s">
        <v>489</v>
      </c>
      <c r="B90" s="562"/>
      <c r="C90" s="562"/>
      <c r="D90" s="562"/>
      <c r="E90" s="562"/>
      <c r="F90" s="562"/>
      <c r="G90" s="562"/>
      <c r="H90" s="562"/>
    </row>
    <row r="91" spans="1:13" ht="55.5" customHeight="1" x14ac:dyDescent="0.2">
      <c r="A91" s="72" t="s">
        <v>176</v>
      </c>
      <c r="B91" s="72" t="s">
        <v>327</v>
      </c>
      <c r="C91" s="72" t="s">
        <v>328</v>
      </c>
      <c r="D91" s="72" t="s">
        <v>177</v>
      </c>
      <c r="E91" s="72" t="s">
        <v>333</v>
      </c>
      <c r="F91" s="237" t="s">
        <v>332</v>
      </c>
      <c r="G91" s="72" t="s">
        <v>389</v>
      </c>
      <c r="H91" s="72" t="s">
        <v>330</v>
      </c>
    </row>
    <row r="92" spans="1:13" x14ac:dyDescent="0.2">
      <c r="A92" s="73"/>
      <c r="B92" s="73">
        <v>1</v>
      </c>
      <c r="C92" s="73">
        <v>2</v>
      </c>
      <c r="D92" s="73">
        <v>3</v>
      </c>
      <c r="E92" s="73">
        <v>4</v>
      </c>
      <c r="F92" s="238">
        <v>5</v>
      </c>
      <c r="G92" s="73">
        <v>6</v>
      </c>
      <c r="H92" s="73">
        <v>7</v>
      </c>
    </row>
    <row r="93" spans="1:13" ht="29.25" customHeight="1" x14ac:dyDescent="0.2">
      <c r="A93" s="74">
        <v>1</v>
      </c>
      <c r="B93" s="554" t="s">
        <v>121</v>
      </c>
      <c r="C93" s="75" t="s">
        <v>178</v>
      </c>
      <c r="D93" s="75" t="s">
        <v>178</v>
      </c>
      <c r="E93" s="75" t="s">
        <v>329</v>
      </c>
      <c r="F93" s="239">
        <f>'Прил.4_форма-6-ПЛАНналич.возм'!F97</f>
        <v>0.4</v>
      </c>
      <c r="G93" s="239">
        <v>0.47632600000000003</v>
      </c>
      <c r="H93" s="239">
        <f t="shared" ref="H93:H104" si="8">F93-G93</f>
        <v>-7.6326000000000005E-2</v>
      </c>
    </row>
    <row r="94" spans="1:13" ht="29.25" customHeight="1" x14ac:dyDescent="0.2">
      <c r="A94" s="74">
        <v>2</v>
      </c>
      <c r="B94" s="555"/>
      <c r="C94" s="75" t="s">
        <v>179</v>
      </c>
      <c r="D94" s="75" t="s">
        <v>179</v>
      </c>
      <c r="E94" s="75" t="s">
        <v>329</v>
      </c>
      <c r="F94" s="239">
        <f>'Прил.4_форма-6-ПЛАНналич.возм'!F98</f>
        <v>0.24</v>
      </c>
      <c r="G94" s="239">
        <v>0.180952</v>
      </c>
      <c r="H94" s="239">
        <f t="shared" si="8"/>
        <v>5.9047999999999989E-2</v>
      </c>
    </row>
    <row r="95" spans="1:13" ht="29.25" customHeight="1" x14ac:dyDescent="0.2">
      <c r="A95" s="74">
        <v>3</v>
      </c>
      <c r="B95" s="555"/>
      <c r="C95" s="75" t="s">
        <v>184</v>
      </c>
      <c r="D95" s="75" t="str">
        <f t="shared" ref="D95:D104" si="9">C95</f>
        <v>ООО "КРУГ"</v>
      </c>
      <c r="E95" s="75" t="s">
        <v>329</v>
      </c>
      <c r="F95" s="239">
        <f>'Прил.4_форма-6-ПЛАНналич.возм'!F99</f>
        <v>4.1804000000000001E-2</v>
      </c>
      <c r="G95" s="239">
        <v>2.7326E-2</v>
      </c>
      <c r="H95" s="239">
        <f t="shared" si="8"/>
        <v>1.4478000000000001E-2</v>
      </c>
    </row>
    <row r="96" spans="1:13" ht="29.25" customHeight="1" x14ac:dyDescent="0.2">
      <c r="A96" s="74">
        <v>4</v>
      </c>
      <c r="B96" s="555"/>
      <c r="C96" s="75" t="s">
        <v>183</v>
      </c>
      <c r="D96" s="75" t="str">
        <f t="shared" si="9"/>
        <v>ИП Первухин Л.В.</v>
      </c>
      <c r="E96" s="75" t="s">
        <v>329</v>
      </c>
      <c r="F96" s="239">
        <f>'Прил.4_форма-6-ПЛАНналич.возм'!F100</f>
        <v>3.0000000000000001E-3</v>
      </c>
      <c r="G96" s="239">
        <v>1.9040000000000001E-3</v>
      </c>
      <c r="H96" s="239">
        <f t="shared" si="8"/>
        <v>1.096E-3</v>
      </c>
    </row>
    <row r="97" spans="1:8" ht="29.25" customHeight="1" x14ac:dyDescent="0.2">
      <c r="A97" s="74">
        <v>5</v>
      </c>
      <c r="B97" s="555"/>
      <c r="C97" s="75" t="s">
        <v>180</v>
      </c>
      <c r="D97" s="75" t="str">
        <f t="shared" si="9"/>
        <v>АО "ТНН"</v>
      </c>
      <c r="E97" s="75" t="s">
        <v>329</v>
      </c>
      <c r="F97" s="239">
        <f>'Прил.4_форма-6-ПЛАНналич.возм'!F101</f>
        <v>0.02</v>
      </c>
      <c r="G97" s="239">
        <v>6.4549999999999998E-3</v>
      </c>
      <c r="H97" s="239">
        <f t="shared" si="8"/>
        <v>1.3545000000000001E-2</v>
      </c>
    </row>
    <row r="98" spans="1:8" ht="29.25" customHeight="1" x14ac:dyDescent="0.2">
      <c r="A98" s="74">
        <v>6</v>
      </c>
      <c r="B98" s="555"/>
      <c r="C98" s="75" t="s">
        <v>180</v>
      </c>
      <c r="D98" s="75" t="str">
        <f>C98</f>
        <v>АО "ТНН"</v>
      </c>
      <c r="E98" s="75" t="s">
        <v>329</v>
      </c>
      <c r="F98" s="239">
        <f>'Прил.4_форма-6-ПЛАНналич.возм'!F102</f>
        <v>0.01</v>
      </c>
      <c r="G98" s="239">
        <v>3.9810000000000002E-3</v>
      </c>
      <c r="H98" s="239">
        <f t="shared" si="8"/>
        <v>6.019E-3</v>
      </c>
    </row>
    <row r="99" spans="1:8" ht="29.25" customHeight="1" x14ac:dyDescent="0.2">
      <c r="A99" s="74">
        <v>7</v>
      </c>
      <c r="B99" s="555"/>
      <c r="C99" s="75" t="s">
        <v>181</v>
      </c>
      <c r="D99" s="75" t="str">
        <f t="shared" si="9"/>
        <v>АО "РЭД"</v>
      </c>
      <c r="E99" s="75" t="s">
        <v>329</v>
      </c>
      <c r="F99" s="239">
        <f>'Прил.4_форма-6-ПЛАНналич.возм'!F103</f>
        <v>0.23746999999999999</v>
      </c>
      <c r="G99" s="239">
        <v>5.6508000000000003E-2</v>
      </c>
      <c r="H99" s="239">
        <f t="shared" si="8"/>
        <v>0.18096199999999998</v>
      </c>
    </row>
    <row r="100" spans="1:8" ht="29.25" customHeight="1" x14ac:dyDescent="0.2">
      <c r="A100" s="74">
        <v>8</v>
      </c>
      <c r="B100" s="555"/>
      <c r="C100" s="75" t="s">
        <v>383</v>
      </c>
      <c r="D100" s="75" t="str">
        <f t="shared" si="9"/>
        <v>ООО "РАМА"</v>
      </c>
      <c r="E100" s="75" t="s">
        <v>329</v>
      </c>
      <c r="F100" s="239">
        <f>'Прил.4_форма-6-ПЛАНналич.возм'!F104</f>
        <v>1.72E-2</v>
      </c>
      <c r="G100" s="239">
        <v>2.6259999999999999E-3</v>
      </c>
      <c r="H100" s="239">
        <f t="shared" si="8"/>
        <v>1.4574E-2</v>
      </c>
    </row>
    <row r="101" spans="1:8" ht="30" customHeight="1" x14ac:dyDescent="0.2">
      <c r="A101" s="74">
        <v>9</v>
      </c>
      <c r="B101" s="555"/>
      <c r="C101" s="75" t="s">
        <v>446</v>
      </c>
      <c r="D101" s="75" t="str">
        <f t="shared" si="9"/>
        <v>ООО "Промсырье"</v>
      </c>
      <c r="E101" s="75" t="s">
        <v>329</v>
      </c>
      <c r="F101" s="239">
        <f>'Прил.4_форма-6-ПЛАНналич.возм'!F105</f>
        <v>7.0000000000000001E-3</v>
      </c>
      <c r="G101" s="239">
        <v>1.17E-3</v>
      </c>
      <c r="H101" s="239">
        <f t="shared" si="8"/>
        <v>5.8300000000000001E-3</v>
      </c>
    </row>
    <row r="102" spans="1:8" ht="30.75" customHeight="1" x14ac:dyDescent="0.2">
      <c r="A102" s="74">
        <v>10</v>
      </c>
      <c r="B102" s="555"/>
      <c r="C102" s="75" t="s">
        <v>471</v>
      </c>
      <c r="D102" s="75" t="s">
        <v>191</v>
      </c>
      <c r="E102" s="75" t="s">
        <v>329</v>
      </c>
      <c r="F102" s="239">
        <f>'Прил.4_форма-6-ПЛАНналич.возм'!F106</f>
        <v>0</v>
      </c>
      <c r="G102" s="239">
        <v>5.5269999999999998E-3</v>
      </c>
      <c r="H102" s="239">
        <f>F102-G102</f>
        <v>-5.5269999999999998E-3</v>
      </c>
    </row>
    <row r="103" spans="1:8" ht="29.25" customHeight="1" x14ac:dyDescent="0.2">
      <c r="A103" s="74">
        <v>11</v>
      </c>
      <c r="B103" s="555"/>
      <c r="C103" s="75" t="s">
        <v>188</v>
      </c>
      <c r="D103" s="75" t="str">
        <f t="shared" si="9"/>
        <v>ООО "Лизард"</v>
      </c>
      <c r="E103" s="75" t="s">
        <v>329</v>
      </c>
      <c r="F103" s="239">
        <f>'Прил.4_форма-6-ПЛАНналич.возм'!F107</f>
        <v>0</v>
      </c>
      <c r="G103" s="239">
        <v>0</v>
      </c>
      <c r="H103" s="239">
        <f t="shared" si="8"/>
        <v>0</v>
      </c>
    </row>
    <row r="104" spans="1:8" ht="54" customHeight="1" x14ac:dyDescent="0.2">
      <c r="A104" s="74">
        <v>12</v>
      </c>
      <c r="B104" s="556"/>
      <c r="C104" s="75" t="s">
        <v>189</v>
      </c>
      <c r="D104" s="75" t="str">
        <f t="shared" si="9"/>
        <v>ООО "Научно-производственный центр гидроавтоматики"</v>
      </c>
      <c r="E104" s="75" t="s">
        <v>329</v>
      </c>
      <c r="F104" s="239">
        <f>'Прил.4_форма-6-ПЛАНналич.возм'!F108</f>
        <v>0</v>
      </c>
      <c r="G104" s="239">
        <v>0</v>
      </c>
      <c r="H104" s="239">
        <f t="shared" si="8"/>
        <v>0</v>
      </c>
    </row>
    <row r="105" spans="1:8" x14ac:dyDescent="0.3">
      <c r="H105" s="49" t="s">
        <v>141</v>
      </c>
    </row>
    <row r="106" spans="1:8" x14ac:dyDescent="0.3">
      <c r="H106" s="48" t="s">
        <v>110</v>
      </c>
    </row>
    <row r="107" spans="1:8" ht="12.75" customHeight="1" x14ac:dyDescent="0.3">
      <c r="H107" s="12" t="s">
        <v>182</v>
      </c>
    </row>
    <row r="109" spans="1:8" ht="20.25" x14ac:dyDescent="0.3">
      <c r="A109" s="561" t="s">
        <v>324</v>
      </c>
      <c r="B109" s="561"/>
      <c r="C109" s="561"/>
      <c r="D109" s="561"/>
      <c r="E109" s="561"/>
      <c r="F109" s="561"/>
      <c r="G109" s="561"/>
      <c r="H109" s="561"/>
    </row>
    <row r="110" spans="1:8" ht="20.25" x14ac:dyDescent="0.3">
      <c r="A110" s="121"/>
      <c r="B110" s="121"/>
      <c r="C110" s="122"/>
      <c r="D110" s="123" t="s">
        <v>325</v>
      </c>
      <c r="E110" s="115" t="s">
        <v>185</v>
      </c>
      <c r="F110" s="109"/>
      <c r="G110" s="121"/>
      <c r="H110" s="121"/>
    </row>
    <row r="111" spans="1:8" x14ac:dyDescent="0.3">
      <c r="A111" s="108"/>
      <c r="B111" s="108"/>
      <c r="C111" s="447"/>
      <c r="D111" s="447"/>
      <c r="E111" s="113" t="s">
        <v>13</v>
      </c>
      <c r="F111" s="109"/>
      <c r="G111" s="108"/>
      <c r="H111" s="108"/>
    </row>
    <row r="112" spans="1:8" x14ac:dyDescent="0.3">
      <c r="A112" s="108"/>
      <c r="B112" s="108"/>
      <c r="C112" s="447"/>
      <c r="D112" s="447"/>
      <c r="E112" s="80" t="s">
        <v>187</v>
      </c>
      <c r="F112" s="109"/>
      <c r="G112" s="108"/>
      <c r="H112" s="108"/>
    </row>
    <row r="113" spans="1:13" x14ac:dyDescent="0.3">
      <c r="A113" s="108"/>
      <c r="B113" s="108"/>
      <c r="C113" s="447"/>
      <c r="D113" s="80"/>
      <c r="E113" s="108"/>
      <c r="F113" s="109"/>
      <c r="G113" s="108"/>
      <c r="H113" s="108"/>
    </row>
    <row r="114" spans="1:13" ht="23.25" customHeight="1" x14ac:dyDescent="0.3">
      <c r="A114" s="108"/>
      <c r="B114" s="108"/>
      <c r="C114" s="447"/>
      <c r="D114" s="437" t="s">
        <v>340</v>
      </c>
      <c r="E114" s="120" t="s">
        <v>334</v>
      </c>
      <c r="F114" s="142" t="s">
        <v>485</v>
      </c>
      <c r="G114" s="108"/>
      <c r="H114" s="108"/>
    </row>
    <row r="115" spans="1:13" x14ac:dyDescent="0.3">
      <c r="B115" s="111"/>
      <c r="D115" s="111"/>
      <c r="E115" s="111"/>
      <c r="F115" s="142"/>
      <c r="G115" s="111"/>
      <c r="I115" s="111"/>
      <c r="J115" s="111"/>
      <c r="K115" s="112"/>
      <c r="L115" s="112"/>
      <c r="M115" s="112"/>
    </row>
    <row r="116" spans="1:13" s="119" customFormat="1" ht="33.75" customHeight="1" x14ac:dyDescent="0.2">
      <c r="A116" s="562" t="s">
        <v>490</v>
      </c>
      <c r="B116" s="562"/>
      <c r="C116" s="562"/>
      <c r="D116" s="562"/>
      <c r="E116" s="562"/>
      <c r="F116" s="562"/>
      <c r="G116" s="562"/>
      <c r="H116" s="562"/>
    </row>
    <row r="117" spans="1:13" ht="55.5" customHeight="1" x14ac:dyDescent="0.2">
      <c r="A117" s="72" t="s">
        <v>176</v>
      </c>
      <c r="B117" s="72" t="s">
        <v>327</v>
      </c>
      <c r="C117" s="72" t="s">
        <v>328</v>
      </c>
      <c r="D117" s="72" t="s">
        <v>177</v>
      </c>
      <c r="E117" s="72" t="s">
        <v>333</v>
      </c>
      <c r="F117" s="237" t="s">
        <v>332</v>
      </c>
      <c r="G117" s="72" t="s">
        <v>389</v>
      </c>
      <c r="H117" s="72" t="s">
        <v>330</v>
      </c>
    </row>
    <row r="118" spans="1:13" x14ac:dyDescent="0.2">
      <c r="A118" s="73"/>
      <c r="B118" s="73">
        <v>1</v>
      </c>
      <c r="C118" s="73">
        <v>2</v>
      </c>
      <c r="D118" s="73">
        <v>3</v>
      </c>
      <c r="E118" s="73">
        <v>4</v>
      </c>
      <c r="F118" s="238">
        <v>5</v>
      </c>
      <c r="G118" s="73">
        <v>6</v>
      </c>
      <c r="H118" s="73">
        <v>7</v>
      </c>
    </row>
    <row r="119" spans="1:13" ht="30.75" customHeight="1" x14ac:dyDescent="0.2">
      <c r="A119" s="74">
        <v>1</v>
      </c>
      <c r="B119" s="554" t="s">
        <v>121</v>
      </c>
      <c r="C119" s="75" t="s">
        <v>178</v>
      </c>
      <c r="D119" s="75" t="s">
        <v>178</v>
      </c>
      <c r="E119" s="75" t="s">
        <v>329</v>
      </c>
      <c r="F119" s="239">
        <f>'Прил.4_форма-6-ПЛАНналич.возм'!F124</f>
        <v>0.3</v>
      </c>
      <c r="G119" s="239">
        <v>0.48893799999999998</v>
      </c>
      <c r="H119" s="239">
        <f t="shared" ref="H119:H130" si="10">F119-G119</f>
        <v>-0.18893799999999999</v>
      </c>
    </row>
    <row r="120" spans="1:13" ht="30.75" customHeight="1" x14ac:dyDescent="0.2">
      <c r="A120" s="74">
        <v>2</v>
      </c>
      <c r="B120" s="555"/>
      <c r="C120" s="75" t="s">
        <v>179</v>
      </c>
      <c r="D120" s="75" t="s">
        <v>179</v>
      </c>
      <c r="E120" s="75" t="s">
        <v>329</v>
      </c>
      <c r="F120" s="239">
        <f>'Прил.4_форма-6-ПЛАНналич.возм'!F125</f>
        <v>0.23</v>
      </c>
      <c r="G120" s="239">
        <v>8.8097999999999996E-2</v>
      </c>
      <c r="H120" s="239">
        <f t="shared" si="10"/>
        <v>0.14190200000000003</v>
      </c>
    </row>
    <row r="121" spans="1:13" ht="30.75" customHeight="1" x14ac:dyDescent="0.2">
      <c r="A121" s="74">
        <v>3</v>
      </c>
      <c r="B121" s="555"/>
      <c r="C121" s="75" t="s">
        <v>184</v>
      </c>
      <c r="D121" s="75" t="str">
        <f t="shared" ref="D121:D130" si="11">C121</f>
        <v>ООО "КРУГ"</v>
      </c>
      <c r="E121" s="75" t="s">
        <v>329</v>
      </c>
      <c r="F121" s="239">
        <f>'Прил.4_форма-6-ПЛАНналич.возм'!F126</f>
        <v>3.8301000000000002E-2</v>
      </c>
      <c r="G121" s="239">
        <v>1.4779E-2</v>
      </c>
      <c r="H121" s="239">
        <f t="shared" si="10"/>
        <v>2.3522000000000001E-2</v>
      </c>
    </row>
    <row r="122" spans="1:13" ht="30.75" customHeight="1" x14ac:dyDescent="0.2">
      <c r="A122" s="74">
        <v>4</v>
      </c>
      <c r="B122" s="555"/>
      <c r="C122" s="75" t="s">
        <v>183</v>
      </c>
      <c r="D122" s="75" t="str">
        <f t="shared" si="11"/>
        <v>ИП Первухин Л.В.</v>
      </c>
      <c r="E122" s="75" t="s">
        <v>329</v>
      </c>
      <c r="F122" s="239">
        <f>'Прил.4_форма-6-ПЛАНналич.возм'!F127</f>
        <v>1E-4</v>
      </c>
      <c r="G122" s="239">
        <v>0</v>
      </c>
      <c r="H122" s="239">
        <f t="shared" si="10"/>
        <v>1E-4</v>
      </c>
    </row>
    <row r="123" spans="1:13" ht="30.75" customHeight="1" x14ac:dyDescent="0.2">
      <c r="A123" s="74">
        <v>5</v>
      </c>
      <c r="B123" s="555"/>
      <c r="C123" s="75" t="s">
        <v>180</v>
      </c>
      <c r="D123" s="75" t="str">
        <f t="shared" si="11"/>
        <v>АО "ТНН"</v>
      </c>
      <c r="E123" s="75" t="s">
        <v>329</v>
      </c>
      <c r="F123" s="239">
        <f>'Прил.4_форма-6-ПЛАНналич.возм'!F128</f>
        <v>5.0000000000000001E-3</v>
      </c>
      <c r="G123" s="239">
        <v>1.485E-3</v>
      </c>
      <c r="H123" s="239">
        <f t="shared" si="10"/>
        <v>3.5149999999999999E-3</v>
      </c>
    </row>
    <row r="124" spans="1:13" ht="30.75" customHeight="1" x14ac:dyDescent="0.2">
      <c r="A124" s="74">
        <v>6</v>
      </c>
      <c r="B124" s="555"/>
      <c r="C124" s="75" t="s">
        <v>180</v>
      </c>
      <c r="D124" s="75" t="str">
        <f>C124</f>
        <v>АО "ТНН"</v>
      </c>
      <c r="E124" s="75" t="s">
        <v>329</v>
      </c>
      <c r="F124" s="239">
        <f>'Прил.4_форма-6-ПЛАНналич.возм'!F129</f>
        <v>5.0000000000000001E-3</v>
      </c>
      <c r="G124" s="239"/>
      <c r="H124" s="239">
        <f t="shared" si="10"/>
        <v>5.0000000000000001E-3</v>
      </c>
    </row>
    <row r="125" spans="1:13" ht="30.75" customHeight="1" x14ac:dyDescent="0.2">
      <c r="A125" s="74">
        <v>7</v>
      </c>
      <c r="B125" s="555"/>
      <c r="C125" s="75" t="s">
        <v>181</v>
      </c>
      <c r="D125" s="75" t="str">
        <f t="shared" si="11"/>
        <v>АО "РЭД"</v>
      </c>
      <c r="E125" s="75" t="s">
        <v>329</v>
      </c>
      <c r="F125" s="239">
        <f>'Прил.4_форма-6-ПЛАНналич.возм'!F130</f>
        <v>0.11071</v>
      </c>
      <c r="G125" s="239">
        <v>6.2100000000000002E-3</v>
      </c>
      <c r="H125" s="239">
        <f t="shared" si="10"/>
        <v>0.10450000000000001</v>
      </c>
    </row>
    <row r="126" spans="1:13" ht="30.75" customHeight="1" x14ac:dyDescent="0.2">
      <c r="A126" s="74">
        <v>8</v>
      </c>
      <c r="B126" s="555"/>
      <c r="C126" s="75" t="s">
        <v>383</v>
      </c>
      <c r="D126" s="75" t="str">
        <f t="shared" si="11"/>
        <v>ООО "РАМА"</v>
      </c>
      <c r="E126" s="75" t="s">
        <v>329</v>
      </c>
      <c r="F126" s="239">
        <f>'Прил.4_форма-6-ПЛАНналич.возм'!F131</f>
        <v>7.1999999999999998E-3</v>
      </c>
      <c r="G126" s="239">
        <v>0</v>
      </c>
      <c r="H126" s="239">
        <f t="shared" si="10"/>
        <v>7.1999999999999998E-3</v>
      </c>
    </row>
    <row r="127" spans="1:13" ht="30" customHeight="1" x14ac:dyDescent="0.2">
      <c r="A127" s="74">
        <v>9</v>
      </c>
      <c r="B127" s="555"/>
      <c r="C127" s="75" t="s">
        <v>446</v>
      </c>
      <c r="D127" s="75" t="str">
        <f t="shared" si="11"/>
        <v>ООО "Промсырье"</v>
      </c>
      <c r="E127" s="75" t="s">
        <v>329</v>
      </c>
      <c r="F127" s="239">
        <f>'Прил.4_форма-6-ПЛАНналич.возм'!F132</f>
        <v>8.0000000000000002E-3</v>
      </c>
      <c r="G127" s="239">
        <v>4.5199999999999998E-4</v>
      </c>
      <c r="H127" s="239">
        <f t="shared" si="10"/>
        <v>7.548E-3</v>
      </c>
    </row>
    <row r="128" spans="1:13" ht="30.75" customHeight="1" x14ac:dyDescent="0.2">
      <c r="A128" s="74">
        <v>10</v>
      </c>
      <c r="B128" s="555"/>
      <c r="C128" s="75" t="s">
        <v>471</v>
      </c>
      <c r="D128" s="75" t="str">
        <f>C128</f>
        <v>ИП Климцова А.В.</v>
      </c>
      <c r="E128" s="75" t="s">
        <v>329</v>
      </c>
      <c r="F128" s="239">
        <f>'Прил.4_форма-6-ПЛАНналич.возм'!F133</f>
        <v>0</v>
      </c>
      <c r="G128" s="239">
        <v>1.8600000000000001E-3</v>
      </c>
      <c r="H128" s="239">
        <f>F128-G128</f>
        <v>-1.8600000000000001E-3</v>
      </c>
    </row>
    <row r="129" spans="1:13" ht="30.75" customHeight="1" x14ac:dyDescent="0.2">
      <c r="A129" s="74">
        <v>11</v>
      </c>
      <c r="B129" s="555"/>
      <c r="C129" s="75" t="s">
        <v>188</v>
      </c>
      <c r="D129" s="75" t="str">
        <f t="shared" si="11"/>
        <v>ООО "Лизард"</v>
      </c>
      <c r="E129" s="75" t="s">
        <v>329</v>
      </c>
      <c r="F129" s="239">
        <f>'Прил.4_форма-6-ПЛАНналич.возм'!F134</f>
        <v>0</v>
      </c>
      <c r="G129" s="239">
        <v>0</v>
      </c>
      <c r="H129" s="239">
        <f t="shared" si="10"/>
        <v>0</v>
      </c>
    </row>
    <row r="130" spans="1:13" ht="57.75" customHeight="1" x14ac:dyDescent="0.2">
      <c r="A130" s="74">
        <v>12</v>
      </c>
      <c r="B130" s="556"/>
      <c r="C130" s="75" t="s">
        <v>189</v>
      </c>
      <c r="D130" s="75" t="str">
        <f t="shared" si="11"/>
        <v>ООО "Научно-производственный центр гидроавтоматики"</v>
      </c>
      <c r="E130" s="75" t="s">
        <v>329</v>
      </c>
      <c r="F130" s="239">
        <f>'Прил.4_форма-6-ПЛАНналич.возм'!F135</f>
        <v>0</v>
      </c>
      <c r="G130" s="239">
        <v>0</v>
      </c>
      <c r="H130" s="239">
        <f t="shared" si="10"/>
        <v>0</v>
      </c>
    </row>
    <row r="131" spans="1:13" x14ac:dyDescent="0.3">
      <c r="H131" s="49" t="s">
        <v>141</v>
      </c>
    </row>
    <row r="132" spans="1:13" x14ac:dyDescent="0.3">
      <c r="H132" s="48" t="s">
        <v>110</v>
      </c>
    </row>
    <row r="133" spans="1:13" ht="12.75" customHeight="1" x14ac:dyDescent="0.3">
      <c r="H133" s="12" t="s">
        <v>182</v>
      </c>
    </row>
    <row r="135" spans="1:13" ht="20.25" x14ac:dyDescent="0.3">
      <c r="A135" s="561" t="s">
        <v>324</v>
      </c>
      <c r="B135" s="561"/>
      <c r="C135" s="561"/>
      <c r="D135" s="561"/>
      <c r="E135" s="561"/>
      <c r="F135" s="561"/>
      <c r="G135" s="561"/>
      <c r="H135" s="561"/>
    </row>
    <row r="136" spans="1:13" ht="20.25" x14ac:dyDescent="0.3">
      <c r="A136" s="121"/>
      <c r="B136" s="121"/>
      <c r="C136" s="122"/>
      <c r="D136" s="123" t="s">
        <v>325</v>
      </c>
      <c r="E136" s="115" t="s">
        <v>185</v>
      </c>
      <c r="F136" s="109"/>
      <c r="G136" s="121"/>
      <c r="H136" s="121"/>
    </row>
    <row r="137" spans="1:13" x14ac:dyDescent="0.3">
      <c r="A137" s="108"/>
      <c r="B137" s="108"/>
      <c r="C137" s="447"/>
      <c r="D137" s="447"/>
      <c r="E137" s="113" t="s">
        <v>13</v>
      </c>
      <c r="F137" s="109"/>
      <c r="G137" s="108"/>
      <c r="H137" s="108"/>
    </row>
    <row r="138" spans="1:13" x14ac:dyDescent="0.3">
      <c r="A138" s="108"/>
      <c r="B138" s="108"/>
      <c r="C138" s="447"/>
      <c r="D138" s="447"/>
      <c r="E138" s="80" t="s">
        <v>187</v>
      </c>
      <c r="F138" s="109"/>
      <c r="G138" s="108"/>
      <c r="H138" s="108"/>
    </row>
    <row r="139" spans="1:13" x14ac:dyDescent="0.3">
      <c r="A139" s="108"/>
      <c r="B139" s="108"/>
      <c r="C139" s="447"/>
      <c r="D139" s="80"/>
      <c r="E139" s="108"/>
      <c r="F139" s="109"/>
      <c r="G139" s="108"/>
      <c r="H139" s="108"/>
    </row>
    <row r="140" spans="1:13" x14ac:dyDescent="0.3">
      <c r="A140" s="108"/>
      <c r="B140" s="108"/>
      <c r="C140" s="447"/>
      <c r="D140" s="437" t="s">
        <v>340</v>
      </c>
      <c r="E140" s="120" t="s">
        <v>326</v>
      </c>
      <c r="F140" s="142" t="s">
        <v>485</v>
      </c>
      <c r="G140" s="108"/>
      <c r="H140" s="108"/>
    </row>
    <row r="141" spans="1:13" x14ac:dyDescent="0.3">
      <c r="B141" s="111"/>
      <c r="D141" s="111"/>
      <c r="E141" s="111"/>
      <c r="F141" s="142"/>
      <c r="G141" s="111"/>
      <c r="I141" s="111"/>
      <c r="J141" s="111"/>
      <c r="K141" s="112"/>
      <c r="L141" s="112"/>
      <c r="M141" s="112"/>
    </row>
    <row r="142" spans="1:13" s="119" customFormat="1" ht="37.5" customHeight="1" x14ac:dyDescent="0.2">
      <c r="A142" s="562" t="s">
        <v>491</v>
      </c>
      <c r="B142" s="562"/>
      <c r="C142" s="562"/>
      <c r="D142" s="562"/>
      <c r="E142" s="562"/>
      <c r="F142" s="562"/>
      <c r="G142" s="562"/>
      <c r="H142" s="562"/>
    </row>
    <row r="143" spans="1:13" ht="64.5" customHeight="1" x14ac:dyDescent="0.2">
      <c r="A143" s="72" t="s">
        <v>176</v>
      </c>
      <c r="B143" s="72" t="s">
        <v>327</v>
      </c>
      <c r="C143" s="72" t="s">
        <v>328</v>
      </c>
      <c r="D143" s="72" t="s">
        <v>177</v>
      </c>
      <c r="E143" s="72" t="s">
        <v>333</v>
      </c>
      <c r="F143" s="237" t="s">
        <v>332</v>
      </c>
      <c r="G143" s="72" t="s">
        <v>331</v>
      </c>
      <c r="H143" s="72" t="s">
        <v>330</v>
      </c>
    </row>
    <row r="144" spans="1:13" x14ac:dyDescent="0.2">
      <c r="A144" s="73"/>
      <c r="B144" s="73">
        <v>1</v>
      </c>
      <c r="C144" s="73">
        <v>2</v>
      </c>
      <c r="D144" s="73">
        <v>3</v>
      </c>
      <c r="E144" s="73">
        <v>4</v>
      </c>
      <c r="F144" s="238">
        <v>5</v>
      </c>
      <c r="G144" s="73">
        <v>6</v>
      </c>
      <c r="H144" s="73">
        <v>7</v>
      </c>
    </row>
    <row r="145" spans="1:10" ht="30" customHeight="1" x14ac:dyDescent="0.2">
      <c r="A145" s="74">
        <v>1</v>
      </c>
      <c r="B145" s="554" t="s">
        <v>121</v>
      </c>
      <c r="C145" s="75" t="s">
        <v>178</v>
      </c>
      <c r="D145" s="75" t="s">
        <v>178</v>
      </c>
      <c r="E145" s="75" t="s">
        <v>329</v>
      </c>
      <c r="F145" s="239">
        <v>0.5</v>
      </c>
      <c r="G145" s="239">
        <v>0.41841600000000001</v>
      </c>
      <c r="H145" s="239">
        <f t="shared" ref="H145:H156" si="12">F145-G145</f>
        <v>8.158399999999999E-2</v>
      </c>
    </row>
    <row r="146" spans="1:10" ht="30" customHeight="1" x14ac:dyDescent="0.2">
      <c r="A146" s="74">
        <v>2</v>
      </c>
      <c r="B146" s="555"/>
      <c r="C146" s="75" t="s">
        <v>179</v>
      </c>
      <c r="D146" s="75" t="s">
        <v>179</v>
      </c>
      <c r="E146" s="75" t="s">
        <v>329</v>
      </c>
      <c r="F146" s="239">
        <v>0.19</v>
      </c>
      <c r="G146" s="239">
        <v>0.13433600000000001</v>
      </c>
      <c r="H146" s="239">
        <f t="shared" si="12"/>
        <v>5.5663999999999991E-2</v>
      </c>
    </row>
    <row r="147" spans="1:10" ht="30" customHeight="1" x14ac:dyDescent="0.2">
      <c r="A147" s="74">
        <v>3</v>
      </c>
      <c r="B147" s="555"/>
      <c r="C147" s="75" t="s">
        <v>184</v>
      </c>
      <c r="D147" s="75" t="str">
        <f t="shared" ref="D147:D156" si="13">C147</f>
        <v>ООО "КРУГ"</v>
      </c>
      <c r="E147" s="75" t="s">
        <v>329</v>
      </c>
      <c r="F147" s="239">
        <v>8.5000000000000006E-2</v>
      </c>
      <c r="G147" s="239">
        <v>4.5180000000000003E-3</v>
      </c>
      <c r="H147" s="239">
        <f t="shared" si="12"/>
        <v>8.0482000000000012E-2</v>
      </c>
    </row>
    <row r="148" spans="1:10" ht="30" customHeight="1" x14ac:dyDescent="0.2">
      <c r="A148" s="74">
        <v>4</v>
      </c>
      <c r="B148" s="555"/>
      <c r="C148" s="75" t="s">
        <v>183</v>
      </c>
      <c r="D148" s="75" t="str">
        <f t="shared" si="13"/>
        <v>ИП Первухин Л.В.</v>
      </c>
      <c r="E148" s="75" t="s">
        <v>329</v>
      </c>
      <c r="F148" s="239">
        <v>1E-3</v>
      </c>
      <c r="G148" s="239">
        <v>1.8699999999999999E-4</v>
      </c>
      <c r="H148" s="239">
        <f t="shared" si="12"/>
        <v>8.1300000000000003E-4</v>
      </c>
    </row>
    <row r="149" spans="1:10" ht="30" customHeight="1" x14ac:dyDescent="0.2">
      <c r="A149" s="74">
        <v>5</v>
      </c>
      <c r="B149" s="555"/>
      <c r="C149" s="75" t="s">
        <v>180</v>
      </c>
      <c r="D149" s="75" t="str">
        <f t="shared" si="13"/>
        <v>АО "ТНН"</v>
      </c>
      <c r="E149" s="75" t="s">
        <v>329</v>
      </c>
      <c r="F149" s="239">
        <f>'Прил.4_форма-6-ПЛАНналич.возм'!F155</f>
        <v>2E-3</v>
      </c>
      <c r="G149" s="563">
        <v>9.0700000000000004E-4</v>
      </c>
      <c r="H149" s="563">
        <f t="shared" si="12"/>
        <v>1.093E-3</v>
      </c>
    </row>
    <row r="150" spans="1:10" ht="30" customHeight="1" x14ac:dyDescent="0.2">
      <c r="A150" s="74">
        <v>6</v>
      </c>
      <c r="B150" s="555"/>
      <c r="C150" s="75" t="s">
        <v>180</v>
      </c>
      <c r="D150" s="75" t="str">
        <f>C150</f>
        <v>АО "ТНН"</v>
      </c>
      <c r="E150" s="75" t="s">
        <v>329</v>
      </c>
      <c r="F150" s="239">
        <f>'Прил.4_форма-6-ПЛАНналич.возм'!F156</f>
        <v>0</v>
      </c>
      <c r="G150" s="564"/>
      <c r="H150" s="564"/>
    </row>
    <row r="151" spans="1:10" ht="30" customHeight="1" x14ac:dyDescent="0.2">
      <c r="A151" s="74">
        <v>7</v>
      </c>
      <c r="B151" s="555"/>
      <c r="C151" s="75" t="s">
        <v>181</v>
      </c>
      <c r="D151" s="75" t="str">
        <f t="shared" si="13"/>
        <v>АО "РЭД"</v>
      </c>
      <c r="E151" s="75" t="s">
        <v>329</v>
      </c>
      <c r="F151" s="239">
        <v>0.03</v>
      </c>
      <c r="G151" s="239">
        <v>4.7730000000000003E-3</v>
      </c>
      <c r="H151" s="239">
        <f t="shared" si="12"/>
        <v>2.5226999999999999E-2</v>
      </c>
    </row>
    <row r="152" spans="1:10" ht="30" customHeight="1" x14ac:dyDescent="0.2">
      <c r="A152" s="74">
        <v>8</v>
      </c>
      <c r="B152" s="555"/>
      <c r="C152" s="75" t="s">
        <v>383</v>
      </c>
      <c r="D152" s="75" t="str">
        <f t="shared" si="13"/>
        <v>ООО "РАМА"</v>
      </c>
      <c r="E152" s="75" t="s">
        <v>329</v>
      </c>
      <c r="F152" s="239">
        <f>'Прил.4_форма-6-ПЛАНналич.возм'!F158</f>
        <v>7.1999999999999998E-3</v>
      </c>
      <c r="G152" s="239">
        <v>0</v>
      </c>
      <c r="H152" s="239">
        <f t="shared" si="12"/>
        <v>7.1999999999999998E-3</v>
      </c>
    </row>
    <row r="153" spans="1:10" ht="30" customHeight="1" x14ac:dyDescent="0.2">
      <c r="A153" s="74">
        <v>9</v>
      </c>
      <c r="B153" s="555"/>
      <c r="C153" s="75" t="s">
        <v>446</v>
      </c>
      <c r="D153" s="75" t="str">
        <f t="shared" si="13"/>
        <v>ООО "Промсырье"</v>
      </c>
      <c r="E153" s="75" t="s">
        <v>329</v>
      </c>
      <c r="F153" s="239">
        <f>'Прил.4_форма-6-ПЛАНналич.возм'!F159</f>
        <v>8.0000000000000002E-3</v>
      </c>
      <c r="G153" s="239">
        <v>2.4000000000000001E-4</v>
      </c>
      <c r="H153" s="239">
        <f t="shared" si="12"/>
        <v>7.7600000000000004E-3</v>
      </c>
    </row>
    <row r="154" spans="1:10" ht="30" customHeight="1" x14ac:dyDescent="0.2">
      <c r="A154" s="74">
        <v>10</v>
      </c>
      <c r="B154" s="555"/>
      <c r="C154" s="75" t="s">
        <v>471</v>
      </c>
      <c r="D154" s="75" t="str">
        <f t="shared" si="13"/>
        <v>ИП Климцова А.В.</v>
      </c>
      <c r="E154" s="75" t="s">
        <v>329</v>
      </c>
      <c r="F154" s="239">
        <f>'Прил.4_форма-6-ПЛАНналич.возм'!F160</f>
        <v>0</v>
      </c>
      <c r="G154" s="239">
        <v>1.8580000000000001E-3</v>
      </c>
      <c r="H154" s="239">
        <f t="shared" si="12"/>
        <v>-1.8580000000000001E-3</v>
      </c>
    </row>
    <row r="155" spans="1:10" ht="30" customHeight="1" x14ac:dyDescent="0.2">
      <c r="A155" s="74">
        <v>11</v>
      </c>
      <c r="B155" s="555"/>
      <c r="C155" s="75" t="s">
        <v>188</v>
      </c>
      <c r="D155" s="75" t="str">
        <f t="shared" si="13"/>
        <v>ООО "Лизард"</v>
      </c>
      <c r="E155" s="75" t="s">
        <v>329</v>
      </c>
      <c r="F155" s="239">
        <f>'Прил.4_форма-6-ПЛАНналич.возм'!F161</f>
        <v>0</v>
      </c>
      <c r="G155" s="239">
        <v>0</v>
      </c>
      <c r="H155" s="239">
        <f t="shared" si="12"/>
        <v>0</v>
      </c>
    </row>
    <row r="156" spans="1:10" ht="61.5" customHeight="1" x14ac:dyDescent="0.2">
      <c r="A156" s="74">
        <v>12</v>
      </c>
      <c r="B156" s="556"/>
      <c r="C156" s="75" t="s">
        <v>189</v>
      </c>
      <c r="D156" s="75" t="str">
        <f t="shared" si="13"/>
        <v>ООО "Научно-производственный центр гидроавтоматики"</v>
      </c>
      <c r="E156" s="75" t="s">
        <v>329</v>
      </c>
      <c r="F156" s="239">
        <f>'Прил.4_форма-6-ПЛАНналич.возм'!F162</f>
        <v>0</v>
      </c>
      <c r="G156" s="239">
        <v>0</v>
      </c>
      <c r="H156" s="239">
        <f t="shared" si="12"/>
        <v>0</v>
      </c>
    </row>
    <row r="157" spans="1:10" ht="22.5" customHeight="1" x14ac:dyDescent="0.25">
      <c r="A157" s="685"/>
      <c r="B157" s="74" t="s">
        <v>633</v>
      </c>
      <c r="C157" s="685" t="s">
        <v>634</v>
      </c>
      <c r="D157" s="685" t="s">
        <v>635</v>
      </c>
      <c r="E157" s="685" t="s">
        <v>636</v>
      </c>
      <c r="F157" s="76">
        <f>SUM(F145:F156)</f>
        <v>0.82319999999999993</v>
      </c>
      <c r="G157" s="76">
        <f t="shared" ref="G157:H157" si="14">SUM(G145:G156)</f>
        <v>0.56523500000000015</v>
      </c>
      <c r="H157" s="76">
        <f t="shared" si="14"/>
        <v>0.25796499999999994</v>
      </c>
    </row>
    <row r="158" spans="1:10" x14ac:dyDescent="0.3">
      <c r="I158" s="71"/>
      <c r="J158" s="71"/>
    </row>
    <row r="159" spans="1:10" x14ac:dyDescent="0.3">
      <c r="H159" s="48" t="s">
        <v>110</v>
      </c>
    </row>
    <row r="160" spans="1:10" ht="12.75" customHeight="1" x14ac:dyDescent="0.3">
      <c r="H160" s="12" t="s">
        <v>182</v>
      </c>
    </row>
    <row r="162" spans="1:13" ht="20.25" x14ac:dyDescent="0.3">
      <c r="A162" s="561" t="s">
        <v>324</v>
      </c>
      <c r="B162" s="561"/>
      <c r="C162" s="561"/>
      <c r="D162" s="561"/>
      <c r="E162" s="561"/>
      <c r="F162" s="561"/>
      <c r="G162" s="561"/>
      <c r="H162" s="561"/>
    </row>
    <row r="163" spans="1:13" ht="20.25" x14ac:dyDescent="0.3">
      <c r="A163" s="121"/>
      <c r="B163" s="121"/>
      <c r="C163" s="122"/>
      <c r="D163" s="123" t="s">
        <v>325</v>
      </c>
      <c r="E163" s="115" t="s">
        <v>185</v>
      </c>
      <c r="F163" s="109"/>
      <c r="G163" s="121"/>
      <c r="H163" s="121"/>
    </row>
    <row r="164" spans="1:13" x14ac:dyDescent="0.3">
      <c r="A164" s="108"/>
      <c r="B164" s="108"/>
      <c r="C164" s="447"/>
      <c r="D164" s="447"/>
      <c r="E164" s="113" t="s">
        <v>13</v>
      </c>
      <c r="F164" s="109"/>
      <c r="G164" s="108"/>
      <c r="H164" s="108"/>
    </row>
    <row r="165" spans="1:13" x14ac:dyDescent="0.3">
      <c r="A165" s="108"/>
      <c r="B165" s="108"/>
      <c r="C165" s="447"/>
      <c r="D165" s="447"/>
      <c r="E165" s="80" t="s">
        <v>187</v>
      </c>
      <c r="F165" s="109"/>
      <c r="G165" s="108"/>
      <c r="H165" s="108"/>
    </row>
    <row r="166" spans="1:13" x14ac:dyDescent="0.3">
      <c r="A166" s="108"/>
      <c r="B166" s="108"/>
      <c r="C166" s="447"/>
      <c r="D166" s="80"/>
      <c r="E166" s="108"/>
      <c r="F166" s="109"/>
      <c r="G166" s="108"/>
      <c r="H166" s="108"/>
    </row>
    <row r="167" spans="1:13" x14ac:dyDescent="0.3">
      <c r="A167" s="108"/>
      <c r="B167" s="108"/>
      <c r="C167" s="447"/>
      <c r="D167" s="437" t="s">
        <v>340</v>
      </c>
      <c r="E167" s="120" t="s">
        <v>377</v>
      </c>
      <c r="F167" s="142" t="s">
        <v>498</v>
      </c>
      <c r="G167" s="108"/>
      <c r="H167" s="108"/>
    </row>
    <row r="168" spans="1:13" x14ac:dyDescent="0.3">
      <c r="B168" s="111"/>
      <c r="D168" s="111"/>
      <c r="E168" s="111"/>
      <c r="F168" s="142"/>
      <c r="G168" s="111"/>
      <c r="I168" s="111"/>
      <c r="J168" s="111"/>
      <c r="K168" s="112"/>
      <c r="L168" s="112"/>
      <c r="M168" s="112"/>
    </row>
    <row r="169" spans="1:13" s="119" customFormat="1" ht="37.5" customHeight="1" x14ac:dyDescent="0.2">
      <c r="A169" s="562" t="s">
        <v>492</v>
      </c>
      <c r="B169" s="562"/>
      <c r="C169" s="562"/>
      <c r="D169" s="562"/>
      <c r="E169" s="562"/>
      <c r="F169" s="562"/>
      <c r="G169" s="562"/>
      <c r="H169" s="562"/>
    </row>
    <row r="170" spans="1:13" ht="75" customHeight="1" x14ac:dyDescent="0.2">
      <c r="A170" s="72" t="s">
        <v>176</v>
      </c>
      <c r="B170" s="72" t="s">
        <v>327</v>
      </c>
      <c r="C170" s="72" t="s">
        <v>328</v>
      </c>
      <c r="D170" s="72" t="s">
        <v>177</v>
      </c>
      <c r="E170" s="72" t="s">
        <v>333</v>
      </c>
      <c r="F170" s="237" t="s">
        <v>332</v>
      </c>
      <c r="G170" s="72" t="s">
        <v>331</v>
      </c>
      <c r="H170" s="72" t="s">
        <v>330</v>
      </c>
    </row>
    <row r="171" spans="1:13" x14ac:dyDescent="0.2">
      <c r="A171" s="73"/>
      <c r="B171" s="73">
        <v>1</v>
      </c>
      <c r="C171" s="73">
        <v>2</v>
      </c>
      <c r="D171" s="73">
        <v>3</v>
      </c>
      <c r="E171" s="73">
        <v>4</v>
      </c>
      <c r="F171" s="238">
        <v>5</v>
      </c>
      <c r="G171" s="73">
        <v>6</v>
      </c>
      <c r="H171" s="73">
        <v>7</v>
      </c>
    </row>
    <row r="172" spans="1:13" ht="30" customHeight="1" x14ac:dyDescent="0.2">
      <c r="A172" s="74">
        <v>1</v>
      </c>
      <c r="B172" s="554" t="s">
        <v>384</v>
      </c>
      <c r="C172" s="75" t="s">
        <v>178</v>
      </c>
      <c r="D172" s="75" t="s">
        <v>178</v>
      </c>
      <c r="E172" s="75" t="s">
        <v>329</v>
      </c>
      <c r="F172" s="239">
        <f>'Прил.4_форма-6-ПЛАНналич.возм'!F178</f>
        <v>0.3</v>
      </c>
      <c r="G172" s="239">
        <v>0.419485</v>
      </c>
      <c r="H172" s="239">
        <f>F172-G172</f>
        <v>-0.11948500000000001</v>
      </c>
    </row>
    <row r="173" spans="1:13" ht="30" customHeight="1" x14ac:dyDescent="0.2">
      <c r="A173" s="74">
        <v>2</v>
      </c>
      <c r="B173" s="555"/>
      <c r="C173" s="75" t="s">
        <v>179</v>
      </c>
      <c r="D173" s="75" t="s">
        <v>179</v>
      </c>
      <c r="E173" s="75" t="s">
        <v>329</v>
      </c>
      <c r="F173" s="239">
        <f>'Прил.4_форма-6-ПЛАНналич.возм'!F179</f>
        <v>0.21</v>
      </c>
      <c r="G173" s="239">
        <v>0.12025</v>
      </c>
      <c r="H173" s="239">
        <f>F173-G173</f>
        <v>8.9749999999999996E-2</v>
      </c>
    </row>
    <row r="174" spans="1:13" ht="30" customHeight="1" x14ac:dyDescent="0.2">
      <c r="A174" s="74">
        <v>3</v>
      </c>
      <c r="B174" s="555"/>
      <c r="C174" s="75" t="s">
        <v>184</v>
      </c>
      <c r="D174" s="75" t="str">
        <f t="shared" ref="D174:D183" si="15">C174</f>
        <v>ООО "КРУГ"</v>
      </c>
      <c r="E174" s="75" t="s">
        <v>329</v>
      </c>
      <c r="F174" s="239">
        <f>'Прил.4_форма-6-ПЛАНналич.возм'!F180</f>
        <v>1.8592000000000001E-2</v>
      </c>
      <c r="G174" s="239">
        <v>8.2389999999999998E-3</v>
      </c>
      <c r="H174" s="239">
        <f>F174-G174</f>
        <v>1.0353000000000001E-2</v>
      </c>
    </row>
    <row r="175" spans="1:13" ht="30" customHeight="1" x14ac:dyDescent="0.2">
      <c r="A175" s="74">
        <v>4</v>
      </c>
      <c r="B175" s="555"/>
      <c r="C175" s="75" t="s">
        <v>183</v>
      </c>
      <c r="D175" s="75" t="str">
        <f t="shared" si="15"/>
        <v>ИП Первухин Л.В.</v>
      </c>
      <c r="E175" s="75" t="s">
        <v>329</v>
      </c>
      <c r="F175" s="239">
        <f>'Прил.4_форма-6-ПЛАНналич.возм'!F181</f>
        <v>1E-4</v>
      </c>
      <c r="G175" s="239">
        <v>3.3000000000000003E-5</v>
      </c>
      <c r="H175" s="239">
        <f>F175-G175</f>
        <v>6.7000000000000002E-5</v>
      </c>
    </row>
    <row r="176" spans="1:13" ht="30" customHeight="1" x14ac:dyDescent="0.2">
      <c r="A176" s="74">
        <v>5</v>
      </c>
      <c r="B176" s="555"/>
      <c r="C176" s="75" t="s">
        <v>180</v>
      </c>
      <c r="D176" s="75" t="str">
        <f t="shared" si="15"/>
        <v>АО "ТНН"</v>
      </c>
      <c r="E176" s="75" t="s">
        <v>329</v>
      </c>
      <c r="F176" s="239">
        <f>'Прил.4_форма-6-ПЛАНналич.возм'!F182</f>
        <v>2E-3</v>
      </c>
      <c r="G176" s="563">
        <v>4.7199999999999998E-4</v>
      </c>
      <c r="H176" s="563">
        <f>F176-G176</f>
        <v>1.5280000000000001E-3</v>
      </c>
    </row>
    <row r="177" spans="1:8" ht="30" customHeight="1" x14ac:dyDescent="0.2">
      <c r="A177" s="74">
        <v>6</v>
      </c>
      <c r="B177" s="555"/>
      <c r="C177" s="75" t="s">
        <v>180</v>
      </c>
      <c r="D177" s="75" t="str">
        <f>C177</f>
        <v>АО "ТНН"</v>
      </c>
      <c r="E177" s="75" t="s">
        <v>329</v>
      </c>
      <c r="F177" s="239">
        <f>'Прил.4_форма-6-ПЛАНналич.возм'!F183</f>
        <v>0</v>
      </c>
      <c r="G177" s="564"/>
      <c r="H177" s="564"/>
    </row>
    <row r="178" spans="1:8" ht="30" customHeight="1" x14ac:dyDescent="0.2">
      <c r="A178" s="74">
        <v>7</v>
      </c>
      <c r="B178" s="555"/>
      <c r="C178" s="75" t="s">
        <v>181</v>
      </c>
      <c r="D178" s="75" t="str">
        <f t="shared" si="15"/>
        <v>АО "РЭД"</v>
      </c>
      <c r="E178" s="75" t="s">
        <v>329</v>
      </c>
      <c r="F178" s="239">
        <f>'Прил.4_форма-6-ПЛАНналич.возм'!F184</f>
        <v>0.11071</v>
      </c>
      <c r="G178" s="239">
        <v>6.0460000000000002E-3</v>
      </c>
      <c r="H178" s="239">
        <f t="shared" ref="H178:H183" si="16">F178-G178</f>
        <v>0.10466400000000001</v>
      </c>
    </row>
    <row r="179" spans="1:8" ht="30" customHeight="1" x14ac:dyDescent="0.2">
      <c r="A179" s="74">
        <v>8</v>
      </c>
      <c r="B179" s="555"/>
      <c r="C179" s="75" t="s">
        <v>383</v>
      </c>
      <c r="D179" s="75" t="str">
        <f t="shared" si="15"/>
        <v>ООО "РАМА"</v>
      </c>
      <c r="E179" s="75" t="s">
        <v>329</v>
      </c>
      <c r="F179" s="239">
        <f>'Прил.4_форма-6-ПЛАНналич.возм'!F185</f>
        <v>7.1999999999999998E-3</v>
      </c>
      <c r="G179" s="239">
        <v>0</v>
      </c>
      <c r="H179" s="239">
        <f t="shared" si="16"/>
        <v>7.1999999999999998E-3</v>
      </c>
    </row>
    <row r="180" spans="1:8" ht="30" customHeight="1" x14ac:dyDescent="0.2">
      <c r="A180" s="74">
        <v>9</v>
      </c>
      <c r="B180" s="555"/>
      <c r="C180" s="75" t="s">
        <v>446</v>
      </c>
      <c r="D180" s="75" t="str">
        <f t="shared" si="15"/>
        <v>ООО "Промсырье"</v>
      </c>
      <c r="E180" s="75" t="s">
        <v>329</v>
      </c>
      <c r="F180" s="239">
        <f>'Прил.4_форма-6-ПЛАНналич.возм'!F186</f>
        <v>8.0000000000000002E-3</v>
      </c>
      <c r="G180" s="239">
        <v>1.9100000000000001E-4</v>
      </c>
      <c r="H180" s="239">
        <f t="shared" si="16"/>
        <v>7.809E-3</v>
      </c>
    </row>
    <row r="181" spans="1:8" ht="30" customHeight="1" x14ac:dyDescent="0.2">
      <c r="A181" s="74">
        <v>10</v>
      </c>
      <c r="B181" s="555"/>
      <c r="C181" s="75" t="s">
        <v>471</v>
      </c>
      <c r="D181" s="75" t="str">
        <f t="shared" si="15"/>
        <v>ИП Климцова А.В.</v>
      </c>
      <c r="E181" s="75" t="s">
        <v>329</v>
      </c>
      <c r="F181" s="239">
        <f>'Прил.4_форма-6-ПЛАНналич.возм'!F187</f>
        <v>0</v>
      </c>
      <c r="G181" s="239">
        <v>1.565E-3</v>
      </c>
      <c r="H181" s="239">
        <f t="shared" si="16"/>
        <v>-1.565E-3</v>
      </c>
    </row>
    <row r="182" spans="1:8" ht="30" customHeight="1" x14ac:dyDescent="0.2">
      <c r="A182" s="74">
        <v>11</v>
      </c>
      <c r="B182" s="555"/>
      <c r="C182" s="75" t="s">
        <v>188</v>
      </c>
      <c r="D182" s="75" t="str">
        <f t="shared" si="15"/>
        <v>ООО "Лизард"</v>
      </c>
      <c r="E182" s="75" t="s">
        <v>329</v>
      </c>
      <c r="F182" s="239">
        <f>'Прил.4_форма-6-ПЛАНналич.возм'!F188</f>
        <v>0</v>
      </c>
      <c r="G182" s="239">
        <v>0</v>
      </c>
      <c r="H182" s="239">
        <f t="shared" si="16"/>
        <v>0</v>
      </c>
    </row>
    <row r="183" spans="1:8" ht="54" customHeight="1" x14ac:dyDescent="0.2">
      <c r="A183" s="74">
        <v>12</v>
      </c>
      <c r="B183" s="556"/>
      <c r="C183" s="75" t="s">
        <v>189</v>
      </c>
      <c r="D183" s="75" t="str">
        <f t="shared" si="15"/>
        <v>ООО "Научно-производственный центр гидроавтоматики"</v>
      </c>
      <c r="E183" s="75" t="s">
        <v>329</v>
      </c>
      <c r="F183" s="239">
        <f>'Прил.4_форма-6-ПЛАНналич.возм'!F189</f>
        <v>0</v>
      </c>
      <c r="G183" s="239">
        <v>0</v>
      </c>
      <c r="H183" s="239">
        <f t="shared" si="16"/>
        <v>0</v>
      </c>
    </row>
    <row r="184" spans="1:8" ht="22.5" customHeight="1" x14ac:dyDescent="0.25">
      <c r="A184" s="685"/>
      <c r="B184" s="74" t="s">
        <v>633</v>
      </c>
      <c r="C184" s="685" t="s">
        <v>634</v>
      </c>
      <c r="D184" s="685" t="s">
        <v>635</v>
      </c>
      <c r="E184" s="685" t="s">
        <v>636</v>
      </c>
      <c r="F184" s="76">
        <f>SUM(F172:F183)</f>
        <v>0.65660200000000002</v>
      </c>
      <c r="G184" s="76">
        <f t="shared" ref="G184" si="17">SUM(G172:G183)</f>
        <v>0.55628100000000003</v>
      </c>
      <c r="H184" s="76">
        <f t="shared" ref="H184" si="18">SUM(H172:H183)</f>
        <v>0.10032099999999999</v>
      </c>
    </row>
    <row r="185" spans="1:8" x14ac:dyDescent="0.3">
      <c r="H185" s="49" t="s">
        <v>141</v>
      </c>
    </row>
    <row r="186" spans="1:8" x14ac:dyDescent="0.3">
      <c r="H186" s="48" t="s">
        <v>110</v>
      </c>
    </row>
    <row r="187" spans="1:8" ht="12.75" customHeight="1" x14ac:dyDescent="0.3">
      <c r="H187" s="12" t="s">
        <v>182</v>
      </c>
    </row>
    <row r="189" spans="1:8" ht="20.25" x14ac:dyDescent="0.3">
      <c r="A189" s="561" t="s">
        <v>324</v>
      </c>
      <c r="B189" s="561"/>
      <c r="C189" s="561"/>
      <c r="D189" s="561"/>
      <c r="E189" s="561"/>
      <c r="F189" s="561"/>
      <c r="G189" s="561"/>
      <c r="H189" s="561"/>
    </row>
    <row r="190" spans="1:8" ht="20.25" x14ac:dyDescent="0.3">
      <c r="A190" s="121"/>
      <c r="B190" s="121"/>
      <c r="C190" s="122"/>
      <c r="D190" s="123" t="s">
        <v>325</v>
      </c>
      <c r="E190" s="115" t="s">
        <v>185</v>
      </c>
      <c r="F190" s="109"/>
      <c r="G190" s="121"/>
      <c r="H190" s="121"/>
    </row>
    <row r="191" spans="1:8" x14ac:dyDescent="0.3">
      <c r="A191" s="108"/>
      <c r="B191" s="108"/>
      <c r="C191" s="447"/>
      <c r="D191" s="447"/>
      <c r="E191" s="113" t="s">
        <v>13</v>
      </c>
      <c r="F191" s="109"/>
      <c r="G191" s="108"/>
      <c r="H191" s="108"/>
    </row>
    <row r="192" spans="1:8" x14ac:dyDescent="0.3">
      <c r="A192" s="108"/>
      <c r="B192" s="108"/>
      <c r="C192" s="447"/>
      <c r="D192" s="447"/>
      <c r="E192" s="80" t="s">
        <v>187</v>
      </c>
      <c r="F192" s="109"/>
      <c r="G192" s="108"/>
      <c r="H192" s="108"/>
    </row>
    <row r="193" spans="1:13" x14ac:dyDescent="0.3">
      <c r="A193" s="108"/>
      <c r="B193" s="108"/>
      <c r="C193" s="447"/>
      <c r="D193" s="80"/>
      <c r="E193" s="108"/>
      <c r="F193" s="109"/>
      <c r="G193" s="108"/>
      <c r="H193" s="108"/>
    </row>
    <row r="194" spans="1:13" x14ac:dyDescent="0.3">
      <c r="A194" s="108"/>
      <c r="B194" s="108"/>
      <c r="C194" s="447"/>
      <c r="D194" s="437" t="s">
        <v>340</v>
      </c>
      <c r="E194" s="120" t="s">
        <v>382</v>
      </c>
      <c r="F194" s="142" t="s">
        <v>485</v>
      </c>
      <c r="G194" s="108"/>
      <c r="H194" s="108"/>
    </row>
    <row r="195" spans="1:13" x14ac:dyDescent="0.3">
      <c r="B195" s="111"/>
      <c r="D195" s="111"/>
      <c r="E195" s="111"/>
      <c r="F195" s="142"/>
      <c r="G195" s="111"/>
      <c r="I195" s="111"/>
      <c r="J195" s="111"/>
      <c r="K195" s="112"/>
      <c r="L195" s="112"/>
      <c r="M195" s="112"/>
    </row>
    <row r="196" spans="1:13" s="119" customFormat="1" ht="37.5" customHeight="1" x14ac:dyDescent="0.2">
      <c r="A196" s="562" t="s">
        <v>493</v>
      </c>
      <c r="B196" s="562"/>
      <c r="C196" s="562"/>
      <c r="D196" s="562"/>
      <c r="E196" s="562"/>
      <c r="F196" s="562"/>
      <c r="G196" s="562"/>
      <c r="H196" s="562"/>
    </row>
    <row r="197" spans="1:13" ht="81.75" customHeight="1" x14ac:dyDescent="0.2">
      <c r="A197" s="72" t="s">
        <v>176</v>
      </c>
      <c r="B197" s="72" t="s">
        <v>327</v>
      </c>
      <c r="C197" s="72" t="s">
        <v>328</v>
      </c>
      <c r="D197" s="72" t="s">
        <v>177</v>
      </c>
      <c r="E197" s="72" t="s">
        <v>333</v>
      </c>
      <c r="F197" s="237" t="s">
        <v>332</v>
      </c>
      <c r="G197" s="72" t="s">
        <v>331</v>
      </c>
      <c r="H197" s="72" t="s">
        <v>330</v>
      </c>
    </row>
    <row r="198" spans="1:13" x14ac:dyDescent="0.2">
      <c r="A198" s="73"/>
      <c r="B198" s="73">
        <v>1</v>
      </c>
      <c r="C198" s="73">
        <v>2</v>
      </c>
      <c r="D198" s="73">
        <v>3</v>
      </c>
      <c r="E198" s="73">
        <v>4</v>
      </c>
      <c r="F198" s="238">
        <v>5</v>
      </c>
      <c r="G198" s="73">
        <v>6</v>
      </c>
      <c r="H198" s="73">
        <v>7</v>
      </c>
    </row>
    <row r="199" spans="1:13" ht="30" customHeight="1" x14ac:dyDescent="0.2">
      <c r="A199" s="74">
        <v>1</v>
      </c>
      <c r="B199" s="554" t="s">
        <v>384</v>
      </c>
      <c r="C199" s="75" t="s">
        <v>178</v>
      </c>
      <c r="D199" s="75" t="s">
        <v>178</v>
      </c>
      <c r="E199" s="75" t="s">
        <v>329</v>
      </c>
      <c r="F199" s="239">
        <f>'Прил.4_форма-6-ПЛАНналич.возм'!F205</f>
        <v>0.3</v>
      </c>
      <c r="G199" s="76">
        <v>0.46967500000000001</v>
      </c>
      <c r="H199" s="76">
        <f>F199-G199</f>
        <v>-0.16967500000000002</v>
      </c>
    </row>
    <row r="200" spans="1:13" ht="30" customHeight="1" x14ac:dyDescent="0.2">
      <c r="A200" s="74">
        <v>2</v>
      </c>
      <c r="B200" s="555"/>
      <c r="C200" s="75" t="s">
        <v>179</v>
      </c>
      <c r="D200" s="75" t="s">
        <v>179</v>
      </c>
      <c r="E200" s="75" t="s">
        <v>329</v>
      </c>
      <c r="F200" s="239">
        <f>'Прил.4_форма-6-ПЛАНналич.возм'!F206</f>
        <v>0.21</v>
      </c>
      <c r="G200" s="76">
        <v>0.127581</v>
      </c>
      <c r="H200" s="76">
        <f t="shared" ref="H200:H210" si="19">F200-G200</f>
        <v>8.2418999999999992E-2</v>
      </c>
    </row>
    <row r="201" spans="1:13" ht="30" customHeight="1" x14ac:dyDescent="0.2">
      <c r="A201" s="74">
        <v>3</v>
      </c>
      <c r="B201" s="555"/>
      <c r="C201" s="75" t="s">
        <v>184</v>
      </c>
      <c r="D201" s="75" t="str">
        <f t="shared" ref="D201:D209" si="20">C201</f>
        <v>ООО "КРУГ"</v>
      </c>
      <c r="E201" s="75" t="s">
        <v>329</v>
      </c>
      <c r="F201" s="239">
        <f>'Прил.4_форма-6-ПЛАНналич.возм'!F207</f>
        <v>4.505E-2</v>
      </c>
      <c r="G201" s="76">
        <v>1.1972E-2</v>
      </c>
      <c r="H201" s="76">
        <f t="shared" si="19"/>
        <v>3.3077999999999996E-2</v>
      </c>
    </row>
    <row r="202" spans="1:13" ht="30" customHeight="1" x14ac:dyDescent="0.2">
      <c r="A202" s="74">
        <v>4</v>
      </c>
      <c r="B202" s="555"/>
      <c r="C202" s="75" t="s">
        <v>183</v>
      </c>
      <c r="D202" s="75" t="str">
        <f t="shared" si="20"/>
        <v>ИП Первухин Л.В.</v>
      </c>
      <c r="E202" s="75" t="s">
        <v>329</v>
      </c>
      <c r="F202" s="239">
        <f>'Прил.4_форма-6-ПЛАНналич.возм'!F208</f>
        <v>1E-4</v>
      </c>
      <c r="G202" s="76">
        <v>6.0999999999999999E-5</v>
      </c>
      <c r="H202" s="76">
        <f t="shared" si="19"/>
        <v>3.9000000000000006E-5</v>
      </c>
    </row>
    <row r="203" spans="1:13" ht="30" customHeight="1" x14ac:dyDescent="0.2">
      <c r="A203" s="74">
        <v>5</v>
      </c>
      <c r="B203" s="555"/>
      <c r="C203" s="75" t="s">
        <v>180</v>
      </c>
      <c r="D203" s="75" t="str">
        <f t="shared" si="20"/>
        <v>АО "ТНН"</v>
      </c>
      <c r="E203" s="75" t="s">
        <v>329</v>
      </c>
      <c r="F203" s="239">
        <f>'Прил.4_форма-6-ПЛАНналич.возм'!F209</f>
        <v>2E-3</v>
      </c>
      <c r="G203" s="559">
        <v>5.8100000000000003E-4</v>
      </c>
      <c r="H203" s="559">
        <f t="shared" si="19"/>
        <v>1.4190000000000001E-3</v>
      </c>
    </row>
    <row r="204" spans="1:13" ht="30" customHeight="1" x14ac:dyDescent="0.2">
      <c r="A204" s="74"/>
      <c r="B204" s="555"/>
      <c r="C204" s="75" t="s">
        <v>180</v>
      </c>
      <c r="D204" s="75" t="str">
        <f>C204</f>
        <v>АО "ТНН"</v>
      </c>
      <c r="E204" s="75" t="s">
        <v>329</v>
      </c>
      <c r="F204" s="239">
        <f>'Прил.4_форма-6-ПЛАНналич.возм'!F210</f>
        <v>0</v>
      </c>
      <c r="G204" s="560"/>
      <c r="H204" s="560"/>
    </row>
    <row r="205" spans="1:13" ht="30" customHeight="1" x14ac:dyDescent="0.2">
      <c r="A205" s="74">
        <v>6</v>
      </c>
      <c r="B205" s="555"/>
      <c r="C205" s="75" t="s">
        <v>181</v>
      </c>
      <c r="D205" s="75" t="str">
        <f t="shared" si="20"/>
        <v>АО "РЭД"</v>
      </c>
      <c r="E205" s="75" t="s">
        <v>329</v>
      </c>
      <c r="F205" s="239">
        <f>'Прил.4_форма-6-ПЛАНналич.возм'!F211</f>
        <v>0.11071</v>
      </c>
      <c r="G205" s="76">
        <v>5.1190000000000003E-3</v>
      </c>
      <c r="H205" s="76">
        <f t="shared" si="19"/>
        <v>0.105591</v>
      </c>
    </row>
    <row r="206" spans="1:13" ht="30" customHeight="1" x14ac:dyDescent="0.2">
      <c r="A206" s="74">
        <v>7</v>
      </c>
      <c r="B206" s="555"/>
      <c r="C206" s="75" t="s">
        <v>383</v>
      </c>
      <c r="D206" s="75" t="str">
        <f t="shared" si="20"/>
        <v>ООО "РАМА"</v>
      </c>
      <c r="E206" s="75" t="s">
        <v>329</v>
      </c>
      <c r="F206" s="239">
        <f>'Прил.4_форма-6-ПЛАНналич.возм'!F212</f>
        <v>7.1999999999999998E-3</v>
      </c>
      <c r="G206" s="76">
        <v>2.2599999999999999E-4</v>
      </c>
      <c r="H206" s="76">
        <f t="shared" si="19"/>
        <v>6.9740000000000002E-3</v>
      </c>
    </row>
    <row r="207" spans="1:13" ht="30" customHeight="1" x14ac:dyDescent="0.2">
      <c r="A207" s="74">
        <v>8</v>
      </c>
      <c r="B207" s="555"/>
      <c r="C207" s="75" t="s">
        <v>446</v>
      </c>
      <c r="D207" s="75" t="str">
        <f t="shared" si="20"/>
        <v>ООО "Промсырье"</v>
      </c>
      <c r="E207" s="75" t="s">
        <v>329</v>
      </c>
      <c r="F207" s="239">
        <f>'Прил.4_форма-6-ПЛАНналич.возм'!F213</f>
        <v>8.0000000000000002E-3</v>
      </c>
      <c r="G207" s="76">
        <v>0</v>
      </c>
      <c r="H207" s="76">
        <f t="shared" si="19"/>
        <v>8.0000000000000002E-3</v>
      </c>
    </row>
    <row r="208" spans="1:13" ht="30" customHeight="1" x14ac:dyDescent="0.2">
      <c r="A208" s="74"/>
      <c r="B208" s="555"/>
      <c r="C208" s="75" t="s">
        <v>471</v>
      </c>
      <c r="D208" s="75" t="str">
        <f t="shared" si="20"/>
        <v>ИП Климцова А.В.</v>
      </c>
      <c r="E208" s="75" t="s">
        <v>329</v>
      </c>
      <c r="F208" s="239">
        <f>'Прил.4_форма-6-ПЛАНналич.возм'!F214</f>
        <v>0</v>
      </c>
      <c r="G208" s="76">
        <v>1.26E-4</v>
      </c>
      <c r="H208" s="76">
        <f>F208-G208</f>
        <v>-1.26E-4</v>
      </c>
    </row>
    <row r="209" spans="1:8" ht="30" customHeight="1" x14ac:dyDescent="0.2">
      <c r="A209" s="74">
        <v>9</v>
      </c>
      <c r="B209" s="555"/>
      <c r="C209" s="75" t="s">
        <v>188</v>
      </c>
      <c r="D209" s="75" t="str">
        <f t="shared" si="20"/>
        <v>ООО "Лизард"</v>
      </c>
      <c r="E209" s="75" t="s">
        <v>329</v>
      </c>
      <c r="F209" s="239">
        <f>'Прил.4_форма-6-ПЛАНналич.возм'!F215</f>
        <v>0</v>
      </c>
      <c r="G209" s="76">
        <v>0</v>
      </c>
      <c r="H209" s="76">
        <f t="shared" si="19"/>
        <v>0</v>
      </c>
    </row>
    <row r="210" spans="1:8" ht="56.25" customHeight="1" x14ac:dyDescent="0.2">
      <c r="A210" s="74">
        <v>10</v>
      </c>
      <c r="B210" s="556"/>
      <c r="C210" s="75" t="s">
        <v>189</v>
      </c>
      <c r="D210" s="75" t="str">
        <f>C210</f>
        <v>ООО "Научно-производственный центр гидроавтоматики"</v>
      </c>
      <c r="E210" s="75" t="s">
        <v>329</v>
      </c>
      <c r="F210" s="239">
        <f>'Прил.4_форма-6-ПЛАНналич.возм'!F216</f>
        <v>0</v>
      </c>
      <c r="G210" s="76">
        <v>0</v>
      </c>
      <c r="H210" s="76">
        <f t="shared" si="19"/>
        <v>0</v>
      </c>
    </row>
    <row r="211" spans="1:8" ht="22.5" customHeight="1" x14ac:dyDescent="0.25">
      <c r="A211" s="685"/>
      <c r="B211" s="74" t="s">
        <v>633</v>
      </c>
      <c r="C211" s="685" t="s">
        <v>634</v>
      </c>
      <c r="D211" s="685" t="s">
        <v>635</v>
      </c>
      <c r="E211" s="685" t="s">
        <v>636</v>
      </c>
      <c r="F211" s="76">
        <f>SUM(F199:F210)</f>
        <v>0.68306</v>
      </c>
      <c r="G211" s="76">
        <f t="shared" ref="G211" si="21">SUM(G199:G210)</f>
        <v>0.61534099999999992</v>
      </c>
      <c r="H211" s="76">
        <f t="shared" ref="H211" si="22">SUM(H199:H210)</f>
        <v>6.7718999999999974E-2</v>
      </c>
    </row>
  </sheetData>
  <mergeCells count="31">
    <mergeCell ref="A5:H5"/>
    <mergeCell ref="A38:H38"/>
    <mergeCell ref="A189:H189"/>
    <mergeCell ref="A196:H196"/>
    <mergeCell ref="A64:H64"/>
    <mergeCell ref="B119:B130"/>
    <mergeCell ref="A109:H109"/>
    <mergeCell ref="A83:H83"/>
    <mergeCell ref="B199:B210"/>
    <mergeCell ref="A162:H162"/>
    <mergeCell ref="A169:H169"/>
    <mergeCell ref="A135:H135"/>
    <mergeCell ref="A142:H142"/>
    <mergeCell ref="B145:B156"/>
    <mergeCell ref="B172:B183"/>
    <mergeCell ref="B15:B26"/>
    <mergeCell ref="B67:B78"/>
    <mergeCell ref="B41:B52"/>
    <mergeCell ref="B93:B104"/>
    <mergeCell ref="A12:H12"/>
    <mergeCell ref="A57:H57"/>
    <mergeCell ref="A31:H31"/>
    <mergeCell ref="A90:H90"/>
    <mergeCell ref="H19:H20"/>
    <mergeCell ref="G176:G177"/>
    <mergeCell ref="H176:H177"/>
    <mergeCell ref="A116:H116"/>
    <mergeCell ref="G149:G150"/>
    <mergeCell ref="H149:H150"/>
    <mergeCell ref="H203:H204"/>
    <mergeCell ref="G203:G204"/>
  </mergeCells>
  <pageMargins left="0.51181102362204722" right="0.51181102362204722" top="0.74803149606299213" bottom="0.35433070866141736" header="0.31496062992125984" footer="0.31496062992125984"/>
  <pageSetup paperSize="9" scale="70" orientation="landscape" r:id="rId1"/>
  <rowBreaks count="7" manualBreakCount="7">
    <brk id="26" max="8" man="1"/>
    <brk id="52" max="8" man="1"/>
    <brk id="78" max="8" man="1"/>
    <brk id="104" max="8" man="1"/>
    <brk id="130" max="8" man="1"/>
    <brk id="157" max="8" man="1"/>
    <brk id="18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view="pageBreakPreview" zoomScaleNormal="100" zoomScaleSheetLayoutView="100" workbookViewId="0">
      <selection activeCell="H19" sqref="H19:K19"/>
    </sheetView>
  </sheetViews>
  <sheetFormatPr defaultColWidth="5.7109375" defaultRowHeight="15" x14ac:dyDescent="0.25"/>
  <cols>
    <col min="1" max="1" width="12" style="1" customWidth="1"/>
    <col min="2" max="3" width="9.5703125" style="1" customWidth="1"/>
    <col min="4" max="4" width="6.28515625" style="1" customWidth="1"/>
    <col min="5" max="5" width="5.28515625" style="1" customWidth="1"/>
    <col min="6" max="7" width="6.5703125" style="1" customWidth="1"/>
    <col min="8" max="8" width="10.42578125" style="1" customWidth="1"/>
    <col min="9" max="9" width="6" style="1" customWidth="1"/>
    <col min="10" max="10" width="3.5703125" style="231" customWidth="1"/>
    <col min="11" max="11" width="9" style="1" customWidth="1"/>
    <col min="12" max="12" width="2.42578125" style="1" customWidth="1"/>
    <col min="13" max="16384" width="5.7109375" style="1"/>
  </cols>
  <sheetData>
    <row r="1" spans="1:11" ht="11.25" customHeight="1" x14ac:dyDescent="0.25">
      <c r="C1" s="5"/>
      <c r="D1" s="5"/>
      <c r="E1" s="5"/>
      <c r="F1" s="5"/>
      <c r="G1" s="5"/>
      <c r="H1" s="5"/>
      <c r="I1" s="5"/>
      <c r="J1" s="232"/>
      <c r="K1" s="58" t="s">
        <v>141</v>
      </c>
    </row>
    <row r="2" spans="1:11" s="3" customFormat="1" ht="11.25" customHeight="1" x14ac:dyDescent="0.2">
      <c r="C2" s="2"/>
      <c r="D2" s="2"/>
      <c r="E2" s="2"/>
      <c r="F2" s="2"/>
      <c r="G2" s="2"/>
      <c r="H2" s="2"/>
      <c r="I2" s="2"/>
      <c r="J2" s="233"/>
      <c r="K2" s="59" t="s">
        <v>110</v>
      </c>
    </row>
    <row r="3" spans="1:11" s="3" customFormat="1" ht="11.25" customHeight="1" x14ac:dyDescent="0.2">
      <c r="C3" s="2"/>
      <c r="D3" s="2"/>
      <c r="E3" s="2"/>
      <c r="F3" s="2"/>
      <c r="G3" s="2"/>
      <c r="H3" s="2"/>
      <c r="I3" s="2"/>
      <c r="J3" s="233"/>
      <c r="K3" s="27" t="s">
        <v>140</v>
      </c>
    </row>
    <row r="4" spans="1:11" s="3" customFormat="1" ht="11.25" customHeight="1" x14ac:dyDescent="0.2">
      <c r="C4" s="2"/>
      <c r="D4" s="2"/>
      <c r="E4" s="2"/>
      <c r="F4" s="2"/>
      <c r="G4" s="2"/>
      <c r="H4" s="2"/>
      <c r="I4" s="2"/>
      <c r="J4" s="233"/>
      <c r="K4" s="27"/>
    </row>
    <row r="5" spans="1:11" s="4" customFormat="1" ht="46.5" customHeight="1" x14ac:dyDescent="0.25">
      <c r="A5" s="552" t="s">
        <v>139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</row>
    <row r="6" spans="1:11" s="177" customFormat="1" ht="15.75" x14ac:dyDescent="0.25">
      <c r="A6" s="565" t="s">
        <v>120</v>
      </c>
      <c r="B6" s="565"/>
      <c r="C6" s="565"/>
      <c r="D6" s="565"/>
      <c r="E6" s="565"/>
      <c r="F6" s="565"/>
      <c r="G6" s="565"/>
      <c r="H6" s="565"/>
      <c r="I6" s="56" t="s">
        <v>373</v>
      </c>
      <c r="J6" s="234">
        <v>23</v>
      </c>
      <c r="K6" s="177" t="s">
        <v>137</v>
      </c>
    </row>
    <row r="7" spans="1:11" s="8" customFormat="1" ht="11.25" customHeight="1" x14ac:dyDescent="0.2">
      <c r="A7" s="7"/>
      <c r="B7" s="566" t="s">
        <v>13</v>
      </c>
      <c r="C7" s="566"/>
      <c r="D7" s="566"/>
      <c r="E7" s="566"/>
      <c r="F7" s="566"/>
      <c r="G7" s="566"/>
      <c r="H7" s="566"/>
      <c r="J7" s="235"/>
    </row>
    <row r="8" spans="1:11" s="8" customFormat="1" ht="17.25" customHeight="1" x14ac:dyDescent="0.25">
      <c r="A8" s="7"/>
      <c r="B8" s="179"/>
      <c r="C8" s="179"/>
      <c r="D8" s="179"/>
      <c r="E8" s="178" t="s">
        <v>186</v>
      </c>
      <c r="F8" s="179"/>
      <c r="G8" s="179"/>
      <c r="H8" s="179"/>
      <c r="J8" s="235"/>
    </row>
    <row r="9" spans="1:11" x14ac:dyDescent="0.25">
      <c r="A9" s="77"/>
      <c r="B9" s="77"/>
      <c r="C9" s="77"/>
      <c r="D9" s="78"/>
      <c r="E9" s="78"/>
      <c r="F9" s="78"/>
      <c r="G9" s="78"/>
      <c r="H9" s="78"/>
      <c r="I9" s="78"/>
      <c r="J9" s="236"/>
      <c r="K9" s="78"/>
    </row>
    <row r="10" spans="1:11" ht="15.75" x14ac:dyDescent="0.25">
      <c r="A10" s="576" t="s">
        <v>499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</row>
    <row r="11" spans="1:11" ht="31.5" customHeight="1" x14ac:dyDescent="0.25">
      <c r="A11" s="577" t="s">
        <v>136</v>
      </c>
      <c r="B11" s="578"/>
      <c r="C11" s="579"/>
      <c r="D11" s="577" t="s">
        <v>190</v>
      </c>
      <c r="E11" s="578"/>
      <c r="F11" s="578"/>
      <c r="G11" s="579"/>
      <c r="H11" s="577" t="s">
        <v>135</v>
      </c>
      <c r="I11" s="578"/>
      <c r="J11" s="578"/>
      <c r="K11" s="579"/>
    </row>
    <row r="12" spans="1:11" s="116" customFormat="1" ht="11.25" x14ac:dyDescent="0.2">
      <c r="A12" s="496">
        <v>1</v>
      </c>
      <c r="B12" s="497"/>
      <c r="C12" s="498"/>
      <c r="D12" s="496">
        <v>2</v>
      </c>
      <c r="E12" s="497"/>
      <c r="F12" s="497"/>
      <c r="G12" s="498"/>
      <c r="H12" s="496">
        <v>3</v>
      </c>
      <c r="I12" s="497"/>
      <c r="J12" s="497"/>
      <c r="K12" s="498"/>
    </row>
    <row r="13" spans="1:11" x14ac:dyDescent="0.25">
      <c r="A13" s="208" t="s">
        <v>390</v>
      </c>
      <c r="B13" s="53"/>
      <c r="C13" s="53"/>
      <c r="D13" s="573">
        <f>SUM(D14:G22)</f>
        <v>2419.1999999999994</v>
      </c>
      <c r="E13" s="574"/>
      <c r="F13" s="574"/>
      <c r="G13" s="575"/>
      <c r="H13" s="573"/>
      <c r="I13" s="574"/>
      <c r="J13" s="574"/>
      <c r="K13" s="575"/>
    </row>
    <row r="14" spans="1:11" x14ac:dyDescent="0.25">
      <c r="A14" s="570" t="s">
        <v>133</v>
      </c>
      <c r="B14" s="571"/>
      <c r="C14" s="572"/>
      <c r="D14" s="573">
        <v>0</v>
      </c>
      <c r="E14" s="574"/>
      <c r="F14" s="574"/>
      <c r="G14" s="575"/>
      <c r="H14" s="573"/>
      <c r="I14" s="574"/>
      <c r="J14" s="574"/>
      <c r="K14" s="575"/>
    </row>
    <row r="15" spans="1:11" x14ac:dyDescent="0.25">
      <c r="A15" s="570" t="s">
        <v>132</v>
      </c>
      <c r="B15" s="571"/>
      <c r="C15" s="572"/>
      <c r="D15" s="573">
        <v>0</v>
      </c>
      <c r="E15" s="574"/>
      <c r="F15" s="574"/>
      <c r="G15" s="575"/>
      <c r="H15" s="573"/>
      <c r="I15" s="574"/>
      <c r="J15" s="574"/>
      <c r="K15" s="575"/>
    </row>
    <row r="16" spans="1:11" x14ac:dyDescent="0.25">
      <c r="A16" s="570" t="s">
        <v>131</v>
      </c>
      <c r="B16" s="571"/>
      <c r="C16" s="572"/>
      <c r="D16" s="573">
        <v>0</v>
      </c>
      <c r="E16" s="574"/>
      <c r="F16" s="574"/>
      <c r="G16" s="575"/>
      <c r="H16" s="573"/>
      <c r="I16" s="574"/>
      <c r="J16" s="574"/>
      <c r="K16" s="575"/>
    </row>
    <row r="17" spans="1:11" x14ac:dyDescent="0.25">
      <c r="A17" s="570" t="s">
        <v>130</v>
      </c>
      <c r="B17" s="571"/>
      <c r="C17" s="572"/>
      <c r="D17" s="573">
        <v>0</v>
      </c>
      <c r="E17" s="574"/>
      <c r="F17" s="574"/>
      <c r="G17" s="575"/>
      <c r="H17" s="573"/>
      <c r="I17" s="574"/>
      <c r="J17" s="574"/>
      <c r="K17" s="575"/>
    </row>
    <row r="18" spans="1:11" x14ac:dyDescent="0.25">
      <c r="A18" s="570" t="s">
        <v>129</v>
      </c>
      <c r="B18" s="571"/>
      <c r="C18" s="572"/>
      <c r="D18" s="573">
        <v>0</v>
      </c>
      <c r="E18" s="574"/>
      <c r="F18" s="574"/>
      <c r="G18" s="575"/>
      <c r="H18" s="573"/>
      <c r="I18" s="574"/>
      <c r="J18" s="574"/>
      <c r="K18" s="575"/>
    </row>
    <row r="19" spans="1:11" x14ac:dyDescent="0.25">
      <c r="A19" s="570" t="s">
        <v>128</v>
      </c>
      <c r="B19" s="571"/>
      <c r="C19" s="572"/>
      <c r="D19" s="573">
        <v>0</v>
      </c>
      <c r="E19" s="574"/>
      <c r="F19" s="574"/>
      <c r="G19" s="575"/>
      <c r="H19" s="573"/>
      <c r="I19" s="574"/>
      <c r="J19" s="574"/>
      <c r="K19" s="575"/>
    </row>
    <row r="20" spans="1:11" x14ac:dyDescent="0.25">
      <c r="A20" s="570" t="s">
        <v>127</v>
      </c>
      <c r="B20" s="571"/>
      <c r="C20" s="572"/>
      <c r="D20" s="573">
        <v>0</v>
      </c>
      <c r="E20" s="574"/>
      <c r="F20" s="574"/>
      <c r="G20" s="575"/>
      <c r="H20" s="573"/>
      <c r="I20" s="574"/>
      <c r="J20" s="574"/>
      <c r="K20" s="575"/>
    </row>
    <row r="21" spans="1:11" x14ac:dyDescent="0.25">
      <c r="A21" s="570" t="s">
        <v>126</v>
      </c>
      <c r="B21" s="571"/>
      <c r="C21" s="572"/>
      <c r="D21" s="573">
        <v>0</v>
      </c>
      <c r="E21" s="574"/>
      <c r="F21" s="574"/>
      <c r="G21" s="575"/>
      <c r="H21" s="573"/>
      <c r="I21" s="574"/>
      <c r="J21" s="574"/>
      <c r="K21" s="575"/>
    </row>
    <row r="22" spans="1:11" x14ac:dyDescent="0.25">
      <c r="A22" s="570" t="s">
        <v>125</v>
      </c>
      <c r="B22" s="571"/>
      <c r="C22" s="572"/>
      <c r="D22" s="573">
        <f>SUM('Прил.4_форма-6-ПЛАНналич.возм'!F16:F27)*1000</f>
        <v>2419.1999999999994</v>
      </c>
      <c r="E22" s="574"/>
      <c r="F22" s="574"/>
      <c r="G22" s="575"/>
      <c r="H22" s="573"/>
      <c r="I22" s="574"/>
      <c r="J22" s="574"/>
      <c r="K22" s="575"/>
    </row>
    <row r="23" spans="1:11" x14ac:dyDescent="0.25">
      <c r="A23" s="567" t="s">
        <v>96</v>
      </c>
      <c r="B23" s="568"/>
      <c r="C23" s="569"/>
      <c r="D23" s="517">
        <f>D22+D13</f>
        <v>4838.3999999999987</v>
      </c>
      <c r="E23" s="518"/>
      <c r="F23" s="518"/>
      <c r="G23" s="519"/>
      <c r="H23" s="517"/>
      <c r="I23" s="518"/>
      <c r="J23" s="518"/>
      <c r="K23" s="519"/>
    </row>
    <row r="24" spans="1:11" x14ac:dyDescent="0.25">
      <c r="A24" s="252"/>
      <c r="B24" s="252"/>
      <c r="C24" s="252"/>
      <c r="D24" s="253"/>
      <c r="E24" s="253"/>
      <c r="F24" s="253"/>
      <c r="G24" s="253"/>
      <c r="H24" s="253"/>
      <c r="I24" s="253"/>
      <c r="J24" s="253"/>
      <c r="K24" s="253"/>
    </row>
    <row r="25" spans="1:11" ht="11.25" customHeight="1" x14ac:dyDescent="0.25">
      <c r="C25" s="5"/>
      <c r="D25" s="5"/>
      <c r="E25" s="5"/>
      <c r="F25" s="5"/>
      <c r="G25" s="5"/>
      <c r="H25" s="5"/>
      <c r="I25" s="5"/>
      <c r="J25" s="232"/>
      <c r="K25" s="58" t="s">
        <v>141</v>
      </c>
    </row>
    <row r="26" spans="1:11" s="3" customFormat="1" ht="11.25" customHeight="1" x14ac:dyDescent="0.2">
      <c r="C26" s="2"/>
      <c r="D26" s="2"/>
      <c r="E26" s="2"/>
      <c r="F26" s="2"/>
      <c r="G26" s="2"/>
      <c r="H26" s="2"/>
      <c r="I26" s="2"/>
      <c r="J26" s="233"/>
      <c r="K26" s="59" t="s">
        <v>110</v>
      </c>
    </row>
    <row r="27" spans="1:11" s="3" customFormat="1" ht="11.25" customHeight="1" x14ac:dyDescent="0.2">
      <c r="C27" s="2"/>
      <c r="D27" s="2"/>
      <c r="E27" s="2"/>
      <c r="F27" s="2"/>
      <c r="G27" s="2"/>
      <c r="H27" s="2"/>
      <c r="I27" s="2"/>
      <c r="J27" s="233"/>
      <c r="K27" s="27" t="s">
        <v>140</v>
      </c>
    </row>
    <row r="28" spans="1:11" s="3" customFormat="1" ht="11.25" customHeight="1" x14ac:dyDescent="0.2">
      <c r="C28" s="2"/>
      <c r="D28" s="2"/>
      <c r="E28" s="2"/>
      <c r="F28" s="2"/>
      <c r="G28" s="2"/>
      <c r="H28" s="2"/>
      <c r="I28" s="2"/>
      <c r="J28" s="233"/>
      <c r="K28" s="27"/>
    </row>
    <row r="29" spans="1:11" s="4" customFormat="1" ht="46.5" customHeight="1" x14ac:dyDescent="0.25">
      <c r="A29" s="552" t="s">
        <v>139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</row>
    <row r="30" spans="1:11" s="177" customFormat="1" ht="15.75" x14ac:dyDescent="0.25">
      <c r="A30" s="565" t="s">
        <v>120</v>
      </c>
      <c r="B30" s="565"/>
      <c r="C30" s="565"/>
      <c r="D30" s="565"/>
      <c r="E30" s="565"/>
      <c r="F30" s="565"/>
      <c r="G30" s="565"/>
      <c r="H30" s="565"/>
      <c r="I30" s="56" t="s">
        <v>373</v>
      </c>
      <c r="J30" s="234">
        <v>23</v>
      </c>
      <c r="K30" s="177" t="s">
        <v>137</v>
      </c>
    </row>
    <row r="31" spans="1:11" s="8" customFormat="1" ht="11.25" customHeight="1" x14ac:dyDescent="0.2">
      <c r="A31" s="7"/>
      <c r="B31" s="566" t="s">
        <v>13</v>
      </c>
      <c r="C31" s="566"/>
      <c r="D31" s="566"/>
      <c r="E31" s="566"/>
      <c r="F31" s="566"/>
      <c r="G31" s="566"/>
      <c r="H31" s="566"/>
      <c r="J31" s="235"/>
    </row>
    <row r="32" spans="1:11" s="8" customFormat="1" ht="17.25" customHeight="1" x14ac:dyDescent="0.25">
      <c r="A32" s="7"/>
      <c r="B32" s="179"/>
      <c r="C32" s="179"/>
      <c r="D32" s="179"/>
      <c r="E32" s="178" t="s">
        <v>186</v>
      </c>
      <c r="F32" s="179"/>
      <c r="G32" s="179"/>
      <c r="H32" s="179"/>
      <c r="J32" s="235"/>
    </row>
    <row r="33" spans="1:11" x14ac:dyDescent="0.25">
      <c r="A33" s="7"/>
      <c r="B33" s="11"/>
      <c r="C33" s="11"/>
      <c r="D33" s="11"/>
      <c r="E33" s="11"/>
      <c r="F33" s="11"/>
      <c r="G33" s="11"/>
      <c r="H33" s="11"/>
      <c r="I33" s="8"/>
      <c r="J33" s="235"/>
      <c r="K33" s="8"/>
    </row>
    <row r="34" spans="1:11" ht="15.75" x14ac:dyDescent="0.25">
      <c r="A34" s="576" t="s">
        <v>500</v>
      </c>
      <c r="B34" s="576"/>
      <c r="C34" s="576"/>
      <c r="D34" s="576"/>
      <c r="E34" s="576"/>
      <c r="F34" s="576"/>
      <c r="G34" s="576"/>
      <c r="H34" s="576"/>
      <c r="I34" s="576"/>
      <c r="J34" s="576"/>
      <c r="K34" s="576"/>
    </row>
    <row r="35" spans="1:11" ht="23.25" customHeight="1" x14ac:dyDescent="0.25">
      <c r="A35" s="577" t="s">
        <v>136</v>
      </c>
      <c r="B35" s="578"/>
      <c r="C35" s="579"/>
      <c r="D35" s="577" t="s">
        <v>190</v>
      </c>
      <c r="E35" s="578"/>
      <c r="F35" s="578"/>
      <c r="G35" s="579"/>
      <c r="H35" s="577" t="s">
        <v>135</v>
      </c>
      <c r="I35" s="578"/>
      <c r="J35" s="578"/>
      <c r="K35" s="579"/>
    </row>
    <row r="36" spans="1:11" s="116" customFormat="1" ht="11.25" x14ac:dyDescent="0.2">
      <c r="A36" s="496">
        <v>1</v>
      </c>
      <c r="B36" s="497"/>
      <c r="C36" s="498"/>
      <c r="D36" s="496">
        <v>2</v>
      </c>
      <c r="E36" s="497"/>
      <c r="F36" s="497"/>
      <c r="G36" s="498"/>
      <c r="H36" s="496">
        <v>3</v>
      </c>
      <c r="I36" s="497"/>
      <c r="J36" s="497"/>
      <c r="K36" s="498"/>
    </row>
    <row r="37" spans="1:11" x14ac:dyDescent="0.25">
      <c r="A37" s="208" t="s">
        <v>390</v>
      </c>
      <c r="B37" s="53"/>
      <c r="C37" s="53"/>
      <c r="D37" s="573">
        <f>SUM(D38:G45)</f>
        <v>0</v>
      </c>
      <c r="E37" s="574"/>
      <c r="F37" s="574"/>
      <c r="G37" s="575"/>
      <c r="H37" s="573"/>
      <c r="I37" s="574"/>
      <c r="J37" s="574"/>
      <c r="K37" s="575"/>
    </row>
    <row r="38" spans="1:11" x14ac:dyDescent="0.25">
      <c r="A38" s="570" t="s">
        <v>133</v>
      </c>
      <c r="B38" s="571"/>
      <c r="C38" s="572"/>
      <c r="D38" s="573">
        <v>0</v>
      </c>
      <c r="E38" s="574"/>
      <c r="F38" s="574"/>
      <c r="G38" s="575"/>
      <c r="H38" s="573"/>
      <c r="I38" s="574"/>
      <c r="J38" s="574"/>
      <c r="K38" s="575"/>
    </row>
    <row r="39" spans="1:11" x14ac:dyDescent="0.25">
      <c r="A39" s="570" t="s">
        <v>132</v>
      </c>
      <c r="B39" s="571"/>
      <c r="C39" s="572"/>
      <c r="D39" s="573">
        <v>0</v>
      </c>
      <c r="E39" s="574"/>
      <c r="F39" s="574"/>
      <c r="G39" s="575"/>
      <c r="H39" s="573"/>
      <c r="I39" s="574"/>
      <c r="J39" s="574"/>
      <c r="K39" s="575"/>
    </row>
    <row r="40" spans="1:11" x14ac:dyDescent="0.25">
      <c r="A40" s="570" t="s">
        <v>131</v>
      </c>
      <c r="B40" s="571"/>
      <c r="C40" s="572"/>
      <c r="D40" s="573">
        <v>0</v>
      </c>
      <c r="E40" s="574"/>
      <c r="F40" s="574"/>
      <c r="G40" s="575"/>
      <c r="H40" s="573"/>
      <c r="I40" s="574"/>
      <c r="J40" s="574"/>
      <c r="K40" s="575"/>
    </row>
    <row r="41" spans="1:11" x14ac:dyDescent="0.25">
      <c r="A41" s="570" t="s">
        <v>130</v>
      </c>
      <c r="B41" s="571"/>
      <c r="C41" s="572"/>
      <c r="D41" s="573">
        <v>0</v>
      </c>
      <c r="E41" s="574"/>
      <c r="F41" s="574"/>
      <c r="G41" s="575"/>
      <c r="H41" s="573"/>
      <c r="I41" s="574"/>
      <c r="J41" s="574"/>
      <c r="K41" s="575"/>
    </row>
    <row r="42" spans="1:11" x14ac:dyDescent="0.25">
      <c r="A42" s="570" t="s">
        <v>129</v>
      </c>
      <c r="B42" s="571"/>
      <c r="C42" s="572"/>
      <c r="D42" s="573">
        <v>0</v>
      </c>
      <c r="E42" s="574"/>
      <c r="F42" s="574"/>
      <c r="G42" s="575"/>
      <c r="H42" s="573"/>
      <c r="I42" s="574"/>
      <c r="J42" s="574"/>
      <c r="K42" s="575"/>
    </row>
    <row r="43" spans="1:11" x14ac:dyDescent="0.25">
      <c r="A43" s="570" t="s">
        <v>128</v>
      </c>
      <c r="B43" s="571"/>
      <c r="C43" s="572"/>
      <c r="D43" s="573">
        <v>0</v>
      </c>
      <c r="E43" s="574"/>
      <c r="F43" s="574"/>
      <c r="G43" s="575"/>
      <c r="H43" s="573"/>
      <c r="I43" s="574"/>
      <c r="J43" s="574"/>
      <c r="K43" s="575"/>
    </row>
    <row r="44" spans="1:11" x14ac:dyDescent="0.25">
      <c r="A44" s="570" t="s">
        <v>127</v>
      </c>
      <c r="B44" s="571"/>
      <c r="C44" s="572"/>
      <c r="D44" s="573">
        <v>0</v>
      </c>
      <c r="E44" s="574"/>
      <c r="F44" s="574"/>
      <c r="G44" s="575"/>
      <c r="H44" s="573"/>
      <c r="I44" s="574"/>
      <c r="J44" s="574"/>
      <c r="K44" s="575"/>
    </row>
    <row r="45" spans="1:11" x14ac:dyDescent="0.25">
      <c r="A45" s="570" t="s">
        <v>126</v>
      </c>
      <c r="B45" s="571"/>
      <c r="C45" s="572"/>
      <c r="D45" s="573">
        <v>0</v>
      </c>
      <c r="E45" s="574"/>
      <c r="F45" s="574"/>
      <c r="G45" s="575"/>
      <c r="H45" s="573"/>
      <c r="I45" s="574"/>
      <c r="J45" s="574"/>
      <c r="K45" s="575"/>
    </row>
    <row r="46" spans="1:11" x14ac:dyDescent="0.25">
      <c r="A46" s="580" t="s">
        <v>125</v>
      </c>
      <c r="B46" s="581"/>
      <c r="C46" s="582"/>
      <c r="D46" s="583">
        <f>SUM('Прил.4_форма-6-ПЛАНналич.возм'!F43:F54)*1000</f>
        <v>1553.2</v>
      </c>
      <c r="E46" s="584"/>
      <c r="F46" s="584"/>
      <c r="G46" s="585"/>
      <c r="H46" s="583"/>
      <c r="I46" s="584"/>
      <c r="J46" s="584"/>
      <c r="K46" s="585"/>
    </row>
    <row r="47" spans="1:11" x14ac:dyDescent="0.25">
      <c r="A47" s="570" t="s">
        <v>96</v>
      </c>
      <c r="B47" s="571"/>
      <c r="C47" s="572"/>
      <c r="D47" s="573">
        <f>D46+D37</f>
        <v>1553.2</v>
      </c>
      <c r="E47" s="574"/>
      <c r="F47" s="574"/>
      <c r="G47" s="575"/>
      <c r="H47" s="573"/>
      <c r="I47" s="574"/>
      <c r="J47" s="574"/>
      <c r="K47" s="575"/>
    </row>
    <row r="48" spans="1:11" x14ac:dyDescent="0.25">
      <c r="A48" s="77"/>
      <c r="B48" s="77"/>
      <c r="C48" s="77"/>
      <c r="D48" s="78"/>
      <c r="E48" s="78"/>
      <c r="F48" s="78"/>
      <c r="G48" s="78"/>
      <c r="H48" s="78"/>
      <c r="I48" s="78"/>
      <c r="J48" s="78"/>
      <c r="K48" s="78"/>
    </row>
    <row r="49" spans="1:11" ht="11.25" customHeight="1" x14ac:dyDescent="0.25">
      <c r="C49" s="5"/>
      <c r="D49" s="5"/>
      <c r="E49" s="5"/>
      <c r="F49" s="5"/>
      <c r="G49" s="5"/>
      <c r="H49" s="5"/>
      <c r="I49" s="5"/>
      <c r="J49" s="232"/>
      <c r="K49" s="58" t="s">
        <v>141</v>
      </c>
    </row>
    <row r="50" spans="1:11" s="3" customFormat="1" ht="11.25" customHeight="1" x14ac:dyDescent="0.2">
      <c r="C50" s="2"/>
      <c r="D50" s="2"/>
      <c r="E50" s="2"/>
      <c r="F50" s="2"/>
      <c r="G50" s="2"/>
      <c r="H50" s="2"/>
      <c r="I50" s="2"/>
      <c r="J50" s="233"/>
      <c r="K50" s="59" t="s">
        <v>110</v>
      </c>
    </row>
    <row r="51" spans="1:11" s="3" customFormat="1" ht="11.25" customHeight="1" x14ac:dyDescent="0.2">
      <c r="C51" s="2"/>
      <c r="D51" s="2"/>
      <c r="E51" s="2"/>
      <c r="F51" s="2"/>
      <c r="G51" s="2"/>
      <c r="H51" s="2"/>
      <c r="I51" s="2"/>
      <c r="J51" s="233"/>
      <c r="K51" s="27" t="s">
        <v>140</v>
      </c>
    </row>
    <row r="52" spans="1:11" s="4" customFormat="1" ht="46.5" customHeight="1" x14ac:dyDescent="0.25">
      <c r="A52" s="552" t="s">
        <v>139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</row>
    <row r="53" spans="1:11" s="177" customFormat="1" ht="15.75" x14ac:dyDescent="0.25">
      <c r="A53" s="565" t="s">
        <v>120</v>
      </c>
      <c r="B53" s="565"/>
      <c r="C53" s="565"/>
      <c r="D53" s="565"/>
      <c r="E53" s="565"/>
      <c r="F53" s="565"/>
      <c r="G53" s="565"/>
      <c r="H53" s="565"/>
      <c r="I53" s="56" t="s">
        <v>373</v>
      </c>
      <c r="J53" s="234">
        <v>23</v>
      </c>
      <c r="K53" s="177" t="s">
        <v>137</v>
      </c>
    </row>
    <row r="54" spans="1:11" s="8" customFormat="1" ht="11.25" customHeight="1" x14ac:dyDescent="0.2">
      <c r="A54" s="7"/>
      <c r="B54" s="566" t="s">
        <v>13</v>
      </c>
      <c r="C54" s="566"/>
      <c r="D54" s="566"/>
      <c r="E54" s="566"/>
      <c r="F54" s="566"/>
      <c r="G54" s="566"/>
      <c r="H54" s="566"/>
      <c r="J54" s="235"/>
    </row>
    <row r="55" spans="1:11" s="8" customFormat="1" ht="17.25" customHeight="1" x14ac:dyDescent="0.25">
      <c r="A55" s="7"/>
      <c r="B55" s="179"/>
      <c r="C55" s="179"/>
      <c r="D55" s="179"/>
      <c r="E55" s="178" t="s">
        <v>186</v>
      </c>
      <c r="F55" s="179"/>
      <c r="G55" s="179"/>
      <c r="H55" s="179"/>
      <c r="J55" s="235"/>
    </row>
    <row r="56" spans="1:11" x14ac:dyDescent="0.25">
      <c r="A56" s="77"/>
      <c r="B56" s="77"/>
      <c r="C56" s="77"/>
      <c r="D56" s="78"/>
      <c r="E56" s="78"/>
      <c r="F56" s="78"/>
      <c r="G56" s="78"/>
      <c r="H56" s="78"/>
      <c r="I56" s="78"/>
      <c r="J56" s="236"/>
      <c r="K56" s="78"/>
    </row>
    <row r="57" spans="1:11" ht="15.75" x14ac:dyDescent="0.25">
      <c r="A57" s="576" t="s">
        <v>501</v>
      </c>
      <c r="B57" s="576"/>
      <c r="C57" s="576"/>
      <c r="D57" s="576"/>
      <c r="E57" s="576"/>
      <c r="F57" s="576"/>
      <c r="G57" s="576"/>
      <c r="H57" s="576"/>
      <c r="I57" s="576"/>
      <c r="J57" s="576"/>
      <c r="K57" s="576"/>
    </row>
    <row r="58" spans="1:11" ht="27" customHeight="1" x14ac:dyDescent="0.25">
      <c r="A58" s="577" t="s">
        <v>136</v>
      </c>
      <c r="B58" s="578"/>
      <c r="C58" s="579"/>
      <c r="D58" s="577" t="s">
        <v>190</v>
      </c>
      <c r="E58" s="578"/>
      <c r="F58" s="578"/>
      <c r="G58" s="579"/>
      <c r="H58" s="577" t="s">
        <v>135</v>
      </c>
      <c r="I58" s="578"/>
      <c r="J58" s="578"/>
      <c r="K58" s="579"/>
    </row>
    <row r="59" spans="1:11" x14ac:dyDescent="0.25">
      <c r="A59" s="586">
        <v>1</v>
      </c>
      <c r="B59" s="587"/>
      <c r="C59" s="588"/>
      <c r="D59" s="586">
        <v>2</v>
      </c>
      <c r="E59" s="587"/>
      <c r="F59" s="587"/>
      <c r="G59" s="588"/>
      <c r="H59" s="586">
        <v>3</v>
      </c>
      <c r="I59" s="587"/>
      <c r="J59" s="587"/>
      <c r="K59" s="588"/>
    </row>
    <row r="60" spans="1:11" x14ac:dyDescent="0.25">
      <c r="A60" s="208" t="s">
        <v>390</v>
      </c>
      <c r="B60" s="53"/>
      <c r="C60" s="53"/>
      <c r="D60" s="573">
        <f>SUM(D61:G68)</f>
        <v>0</v>
      </c>
      <c r="E60" s="574"/>
      <c r="F60" s="574"/>
      <c r="G60" s="575"/>
      <c r="H60" s="573"/>
      <c r="I60" s="574"/>
      <c r="J60" s="574"/>
      <c r="K60" s="575"/>
    </row>
    <row r="61" spans="1:11" x14ac:dyDescent="0.25">
      <c r="A61" s="570" t="s">
        <v>133</v>
      </c>
      <c r="B61" s="571"/>
      <c r="C61" s="572"/>
      <c r="D61" s="573">
        <v>0</v>
      </c>
      <c r="E61" s="574"/>
      <c r="F61" s="574"/>
      <c r="G61" s="575"/>
      <c r="H61" s="573"/>
      <c r="I61" s="574"/>
      <c r="J61" s="574"/>
      <c r="K61" s="575"/>
    </row>
    <row r="62" spans="1:11" x14ac:dyDescent="0.25">
      <c r="A62" s="570" t="s">
        <v>132</v>
      </c>
      <c r="B62" s="571"/>
      <c r="C62" s="572"/>
      <c r="D62" s="573">
        <v>0</v>
      </c>
      <c r="E62" s="574"/>
      <c r="F62" s="574"/>
      <c r="G62" s="575"/>
      <c r="H62" s="573"/>
      <c r="I62" s="574"/>
      <c r="J62" s="574"/>
      <c r="K62" s="575"/>
    </row>
    <row r="63" spans="1:11" x14ac:dyDescent="0.25">
      <c r="A63" s="570" t="s">
        <v>131</v>
      </c>
      <c r="B63" s="571"/>
      <c r="C63" s="572"/>
      <c r="D63" s="573">
        <v>0</v>
      </c>
      <c r="E63" s="574"/>
      <c r="F63" s="574"/>
      <c r="G63" s="575"/>
      <c r="H63" s="573"/>
      <c r="I63" s="574"/>
      <c r="J63" s="574"/>
      <c r="K63" s="575"/>
    </row>
    <row r="64" spans="1:11" x14ac:dyDescent="0.25">
      <c r="A64" s="570" t="s">
        <v>130</v>
      </c>
      <c r="B64" s="571"/>
      <c r="C64" s="572"/>
      <c r="D64" s="573">
        <v>0</v>
      </c>
      <c r="E64" s="574"/>
      <c r="F64" s="574"/>
      <c r="G64" s="575"/>
      <c r="H64" s="573"/>
      <c r="I64" s="574"/>
      <c r="J64" s="574"/>
      <c r="K64" s="575"/>
    </row>
    <row r="65" spans="1:11" x14ac:dyDescent="0.25">
      <c r="A65" s="570" t="s">
        <v>129</v>
      </c>
      <c r="B65" s="571"/>
      <c r="C65" s="572"/>
      <c r="D65" s="573">
        <v>0</v>
      </c>
      <c r="E65" s="574"/>
      <c r="F65" s="574"/>
      <c r="G65" s="575"/>
      <c r="H65" s="573"/>
      <c r="I65" s="574"/>
      <c r="J65" s="574"/>
      <c r="K65" s="575"/>
    </row>
    <row r="66" spans="1:11" x14ac:dyDescent="0.25">
      <c r="A66" s="570" t="s">
        <v>128</v>
      </c>
      <c r="B66" s="571"/>
      <c r="C66" s="572"/>
      <c r="D66" s="573">
        <v>0</v>
      </c>
      <c r="E66" s="574"/>
      <c r="F66" s="574"/>
      <c r="G66" s="575"/>
      <c r="H66" s="573"/>
      <c r="I66" s="574"/>
      <c r="J66" s="574"/>
      <c r="K66" s="575"/>
    </row>
    <row r="67" spans="1:11" x14ac:dyDescent="0.25">
      <c r="A67" s="570" t="s">
        <v>127</v>
      </c>
      <c r="B67" s="571"/>
      <c r="C67" s="572"/>
      <c r="D67" s="573">
        <v>0</v>
      </c>
      <c r="E67" s="574"/>
      <c r="F67" s="574"/>
      <c r="G67" s="575"/>
      <c r="H67" s="573"/>
      <c r="I67" s="574"/>
      <c r="J67" s="574"/>
      <c r="K67" s="575"/>
    </row>
    <row r="68" spans="1:11" x14ac:dyDescent="0.25">
      <c r="A68" s="570" t="s">
        <v>126</v>
      </c>
      <c r="B68" s="571"/>
      <c r="C68" s="572"/>
      <c r="D68" s="573">
        <v>0</v>
      </c>
      <c r="E68" s="574"/>
      <c r="F68" s="574"/>
      <c r="G68" s="575"/>
      <c r="H68" s="573"/>
      <c r="I68" s="574"/>
      <c r="J68" s="574"/>
      <c r="K68" s="575"/>
    </row>
    <row r="69" spans="1:11" x14ac:dyDescent="0.25">
      <c r="A69" s="570" t="s">
        <v>125</v>
      </c>
      <c r="B69" s="571"/>
      <c r="C69" s="572"/>
      <c r="D69" s="573">
        <f>SUM('Прил.4_форма-6-ПЛАНналич.возм'!F70:F81)*1000</f>
        <v>1264.2699999999998</v>
      </c>
      <c r="E69" s="574"/>
      <c r="F69" s="574"/>
      <c r="G69" s="575"/>
      <c r="H69" s="573"/>
      <c r="I69" s="574"/>
      <c r="J69" s="574"/>
      <c r="K69" s="575"/>
    </row>
    <row r="70" spans="1:11" x14ac:dyDescent="0.25">
      <c r="A70" s="570" t="s">
        <v>96</v>
      </c>
      <c r="B70" s="571"/>
      <c r="C70" s="572"/>
      <c r="D70" s="573">
        <f>D69+D60</f>
        <v>1264.2699999999998</v>
      </c>
      <c r="E70" s="574"/>
      <c r="F70" s="574"/>
      <c r="G70" s="575"/>
      <c r="H70" s="573"/>
      <c r="I70" s="574"/>
      <c r="J70" s="574"/>
      <c r="K70" s="575"/>
    </row>
    <row r="71" spans="1:11" x14ac:dyDescent="0.25">
      <c r="A71" s="77"/>
      <c r="B71" s="77"/>
      <c r="C71" s="77"/>
      <c r="D71" s="78"/>
      <c r="E71" s="78"/>
      <c r="F71" s="78"/>
      <c r="G71" s="78"/>
      <c r="H71" s="78"/>
      <c r="I71" s="78"/>
      <c r="J71" s="78"/>
      <c r="K71" s="78"/>
    </row>
    <row r="72" spans="1:11" ht="11.25" customHeight="1" x14ac:dyDescent="0.25">
      <c r="C72" s="5"/>
      <c r="D72" s="5"/>
      <c r="E72" s="5"/>
      <c r="F72" s="5"/>
      <c r="G72" s="5"/>
      <c r="H72" s="5"/>
      <c r="I72" s="5"/>
      <c r="J72" s="232"/>
      <c r="K72" s="58" t="s">
        <v>141</v>
      </c>
    </row>
    <row r="73" spans="1:11" s="3" customFormat="1" ht="11.25" customHeight="1" x14ac:dyDescent="0.2">
      <c r="C73" s="2"/>
      <c r="D73" s="2"/>
      <c r="E73" s="2"/>
      <c r="F73" s="2"/>
      <c r="G73" s="2"/>
      <c r="H73" s="2"/>
      <c r="I73" s="2"/>
      <c r="J73" s="233"/>
      <c r="K73" s="59" t="s">
        <v>110</v>
      </c>
    </row>
    <row r="74" spans="1:11" s="3" customFormat="1" ht="11.25" customHeight="1" x14ac:dyDescent="0.2">
      <c r="C74" s="2"/>
      <c r="D74" s="2"/>
      <c r="E74" s="2"/>
      <c r="F74" s="2"/>
      <c r="G74" s="2"/>
      <c r="H74" s="2"/>
      <c r="I74" s="2"/>
      <c r="J74" s="233"/>
      <c r="K74" s="27" t="s">
        <v>140</v>
      </c>
    </row>
    <row r="75" spans="1:11" s="3" customFormat="1" ht="11.25" customHeight="1" x14ac:dyDescent="0.2">
      <c r="C75" s="2"/>
      <c r="D75" s="2"/>
      <c r="E75" s="2"/>
      <c r="F75" s="2"/>
      <c r="G75" s="2"/>
      <c r="H75" s="2"/>
      <c r="I75" s="2"/>
      <c r="J75" s="233"/>
      <c r="K75" s="27"/>
    </row>
    <row r="76" spans="1:11" s="4" customFormat="1" ht="46.5" customHeight="1" x14ac:dyDescent="0.25">
      <c r="A76" s="552" t="s">
        <v>139</v>
      </c>
      <c r="B76" s="552"/>
      <c r="C76" s="552"/>
      <c r="D76" s="552"/>
      <c r="E76" s="552"/>
      <c r="F76" s="552"/>
      <c r="G76" s="552"/>
      <c r="H76" s="552"/>
      <c r="I76" s="552"/>
      <c r="J76" s="552"/>
      <c r="K76" s="552"/>
    </row>
    <row r="77" spans="1:11" s="177" customFormat="1" ht="15.75" x14ac:dyDescent="0.25">
      <c r="A77" s="565" t="s">
        <v>120</v>
      </c>
      <c r="B77" s="565"/>
      <c r="C77" s="565"/>
      <c r="D77" s="565"/>
      <c r="E77" s="565"/>
      <c r="F77" s="565"/>
      <c r="G77" s="565"/>
      <c r="H77" s="565"/>
      <c r="I77" s="56" t="s">
        <v>373</v>
      </c>
      <c r="J77" s="234">
        <v>23</v>
      </c>
      <c r="K77" s="177" t="s">
        <v>137</v>
      </c>
    </row>
    <row r="78" spans="1:11" s="8" customFormat="1" ht="11.25" customHeight="1" x14ac:dyDescent="0.2">
      <c r="A78" s="7"/>
      <c r="B78" s="566" t="s">
        <v>13</v>
      </c>
      <c r="C78" s="566"/>
      <c r="D78" s="566"/>
      <c r="E78" s="566"/>
      <c r="F78" s="566"/>
      <c r="G78" s="566"/>
      <c r="H78" s="566"/>
      <c r="J78" s="235"/>
    </row>
    <row r="79" spans="1:11" s="8" customFormat="1" ht="17.25" customHeight="1" x14ac:dyDescent="0.25">
      <c r="A79" s="7"/>
      <c r="B79" s="179"/>
      <c r="C79" s="179"/>
      <c r="D79" s="179"/>
      <c r="E79" s="178" t="s">
        <v>186</v>
      </c>
      <c r="F79" s="179"/>
      <c r="G79" s="179"/>
      <c r="H79" s="179"/>
      <c r="J79" s="235"/>
    </row>
    <row r="80" spans="1:11" x14ac:dyDescent="0.25">
      <c r="A80" s="7"/>
      <c r="B80" s="11"/>
      <c r="C80" s="11"/>
      <c r="D80" s="11"/>
      <c r="E80" s="11"/>
      <c r="F80" s="11"/>
      <c r="G80" s="11"/>
      <c r="H80" s="11"/>
      <c r="I80" s="8"/>
      <c r="J80" s="235"/>
      <c r="K80" s="8"/>
    </row>
    <row r="81" spans="1:11" ht="18" customHeight="1" x14ac:dyDescent="0.25">
      <c r="A81" s="576" t="s">
        <v>502</v>
      </c>
      <c r="B81" s="576"/>
      <c r="C81" s="576"/>
      <c r="D81" s="576"/>
      <c r="E81" s="576"/>
      <c r="F81" s="576"/>
      <c r="G81" s="576"/>
      <c r="H81" s="576"/>
      <c r="I81" s="576"/>
      <c r="J81" s="576"/>
      <c r="K81" s="576"/>
    </row>
    <row r="82" spans="1:11" ht="26.25" customHeight="1" x14ac:dyDescent="0.25">
      <c r="A82" s="577" t="s">
        <v>136</v>
      </c>
      <c r="B82" s="578"/>
      <c r="C82" s="579"/>
      <c r="D82" s="577" t="s">
        <v>190</v>
      </c>
      <c r="E82" s="578"/>
      <c r="F82" s="578"/>
      <c r="G82" s="579"/>
      <c r="H82" s="577" t="s">
        <v>135</v>
      </c>
      <c r="I82" s="578"/>
      <c r="J82" s="578"/>
      <c r="K82" s="579"/>
    </row>
    <row r="83" spans="1:11" x14ac:dyDescent="0.25">
      <c r="A83" s="586">
        <v>1</v>
      </c>
      <c r="B83" s="587"/>
      <c r="C83" s="588"/>
      <c r="D83" s="586">
        <v>2</v>
      </c>
      <c r="E83" s="587"/>
      <c r="F83" s="587"/>
      <c r="G83" s="588"/>
      <c r="H83" s="586">
        <v>3</v>
      </c>
      <c r="I83" s="587"/>
      <c r="J83" s="587"/>
      <c r="K83" s="588"/>
    </row>
    <row r="84" spans="1:11" x14ac:dyDescent="0.25">
      <c r="A84" s="208" t="s">
        <v>390</v>
      </c>
      <c r="B84" s="53"/>
      <c r="C84" s="53"/>
      <c r="D84" s="573">
        <f>SUM(D85:G92)</f>
        <v>0</v>
      </c>
      <c r="E84" s="574"/>
      <c r="F84" s="574"/>
      <c r="G84" s="575"/>
      <c r="H84" s="573"/>
      <c r="I84" s="574"/>
      <c r="J84" s="574"/>
      <c r="K84" s="575"/>
    </row>
    <row r="85" spans="1:11" x14ac:dyDescent="0.25">
      <c r="A85" s="570" t="s">
        <v>133</v>
      </c>
      <c r="B85" s="571"/>
      <c r="C85" s="572"/>
      <c r="D85" s="573">
        <v>0</v>
      </c>
      <c r="E85" s="574"/>
      <c r="F85" s="574"/>
      <c r="G85" s="575"/>
      <c r="H85" s="573"/>
      <c r="I85" s="574"/>
      <c r="J85" s="574"/>
      <c r="K85" s="575"/>
    </row>
    <row r="86" spans="1:11" x14ac:dyDescent="0.25">
      <c r="A86" s="570" t="s">
        <v>132</v>
      </c>
      <c r="B86" s="571"/>
      <c r="C86" s="572"/>
      <c r="D86" s="573">
        <v>0</v>
      </c>
      <c r="E86" s="574"/>
      <c r="F86" s="574"/>
      <c r="G86" s="575"/>
      <c r="H86" s="573"/>
      <c r="I86" s="574"/>
      <c r="J86" s="574"/>
      <c r="K86" s="575"/>
    </row>
    <row r="87" spans="1:11" x14ac:dyDescent="0.25">
      <c r="A87" s="570" t="s">
        <v>131</v>
      </c>
      <c r="B87" s="571"/>
      <c r="C87" s="572"/>
      <c r="D87" s="573">
        <v>0</v>
      </c>
      <c r="E87" s="574"/>
      <c r="F87" s="574"/>
      <c r="G87" s="575"/>
      <c r="H87" s="573"/>
      <c r="I87" s="574"/>
      <c r="J87" s="574"/>
      <c r="K87" s="575"/>
    </row>
    <row r="88" spans="1:11" x14ac:dyDescent="0.25">
      <c r="A88" s="570" t="s">
        <v>130</v>
      </c>
      <c r="B88" s="571"/>
      <c r="C88" s="572"/>
      <c r="D88" s="573">
        <v>0</v>
      </c>
      <c r="E88" s="574"/>
      <c r="F88" s="574"/>
      <c r="G88" s="575"/>
      <c r="H88" s="573"/>
      <c r="I88" s="574"/>
      <c r="J88" s="574"/>
      <c r="K88" s="575"/>
    </row>
    <row r="89" spans="1:11" x14ac:dyDescent="0.25">
      <c r="A89" s="570" t="s">
        <v>129</v>
      </c>
      <c r="B89" s="571"/>
      <c r="C89" s="572"/>
      <c r="D89" s="573">
        <v>0</v>
      </c>
      <c r="E89" s="574"/>
      <c r="F89" s="574"/>
      <c r="G89" s="575"/>
      <c r="H89" s="573"/>
      <c r="I89" s="574"/>
      <c r="J89" s="574"/>
      <c r="K89" s="575"/>
    </row>
    <row r="90" spans="1:11" x14ac:dyDescent="0.25">
      <c r="A90" s="570" t="s">
        <v>128</v>
      </c>
      <c r="B90" s="571"/>
      <c r="C90" s="572"/>
      <c r="D90" s="573">
        <v>0</v>
      </c>
      <c r="E90" s="574"/>
      <c r="F90" s="574"/>
      <c r="G90" s="575"/>
      <c r="H90" s="573"/>
      <c r="I90" s="574"/>
      <c r="J90" s="574"/>
      <c r="K90" s="575"/>
    </row>
    <row r="91" spans="1:11" x14ac:dyDescent="0.25">
      <c r="A91" s="570" t="s">
        <v>127</v>
      </c>
      <c r="B91" s="571"/>
      <c r="C91" s="572"/>
      <c r="D91" s="573">
        <v>0</v>
      </c>
      <c r="E91" s="574"/>
      <c r="F91" s="574"/>
      <c r="G91" s="575"/>
      <c r="H91" s="573"/>
      <c r="I91" s="574"/>
      <c r="J91" s="574"/>
      <c r="K91" s="575"/>
    </row>
    <row r="92" spans="1:11" x14ac:dyDescent="0.25">
      <c r="A92" s="570" t="s">
        <v>126</v>
      </c>
      <c r="B92" s="571"/>
      <c r="C92" s="572"/>
      <c r="D92" s="573">
        <v>0</v>
      </c>
      <c r="E92" s="574"/>
      <c r="F92" s="574"/>
      <c r="G92" s="575"/>
      <c r="H92" s="573"/>
      <c r="I92" s="574"/>
      <c r="J92" s="574"/>
      <c r="K92" s="575"/>
    </row>
    <row r="93" spans="1:11" x14ac:dyDescent="0.25">
      <c r="A93" s="570" t="s">
        <v>125</v>
      </c>
      <c r="B93" s="571"/>
      <c r="C93" s="572"/>
      <c r="D93" s="573">
        <f>SUM('Прил.4_форма-6-ПЛАНналич.возм'!F97:F108)*1000</f>
        <v>976.47399999999993</v>
      </c>
      <c r="E93" s="574"/>
      <c r="F93" s="574"/>
      <c r="G93" s="575"/>
      <c r="H93" s="573"/>
      <c r="I93" s="574"/>
      <c r="J93" s="574"/>
      <c r="K93" s="575"/>
    </row>
    <row r="94" spans="1:11" x14ac:dyDescent="0.25">
      <c r="A94" s="567" t="s">
        <v>96</v>
      </c>
      <c r="B94" s="568"/>
      <c r="C94" s="569"/>
      <c r="D94" s="517">
        <f>D93+D84</f>
        <v>976.47399999999993</v>
      </c>
      <c r="E94" s="518"/>
      <c r="F94" s="518"/>
      <c r="G94" s="519"/>
      <c r="H94" s="517"/>
      <c r="I94" s="518"/>
      <c r="J94" s="518"/>
      <c r="K94" s="519"/>
    </row>
    <row r="95" spans="1:11" x14ac:dyDescent="0.25">
      <c r="A95" s="252"/>
      <c r="B95" s="252"/>
      <c r="C95" s="252"/>
      <c r="D95" s="253"/>
      <c r="E95" s="253"/>
      <c r="F95" s="253"/>
      <c r="G95" s="253"/>
      <c r="H95" s="253"/>
      <c r="I95" s="253"/>
      <c r="J95" s="253"/>
      <c r="K95" s="253"/>
    </row>
    <row r="96" spans="1:11" ht="11.25" customHeight="1" x14ac:dyDescent="0.25">
      <c r="C96" s="5"/>
      <c r="D96" s="5"/>
      <c r="E96" s="5"/>
      <c r="F96" s="5"/>
      <c r="G96" s="5"/>
      <c r="H96" s="5"/>
      <c r="I96" s="5"/>
      <c r="J96" s="232"/>
      <c r="K96" s="58" t="s">
        <v>141</v>
      </c>
    </row>
    <row r="97" spans="1:11" s="3" customFormat="1" ht="11.25" customHeight="1" x14ac:dyDescent="0.2">
      <c r="C97" s="2"/>
      <c r="D97" s="2"/>
      <c r="E97" s="2"/>
      <c r="F97" s="2"/>
      <c r="G97" s="2"/>
      <c r="H97" s="2"/>
      <c r="I97" s="2"/>
      <c r="J97" s="233"/>
      <c r="K97" s="59" t="s">
        <v>110</v>
      </c>
    </row>
    <row r="98" spans="1:11" s="3" customFormat="1" ht="11.25" customHeight="1" x14ac:dyDescent="0.2">
      <c r="C98" s="2"/>
      <c r="D98" s="2"/>
      <c r="E98" s="2"/>
      <c r="F98" s="2"/>
      <c r="G98" s="2"/>
      <c r="H98" s="2"/>
      <c r="I98" s="2"/>
      <c r="J98" s="233"/>
      <c r="K98" s="27" t="s">
        <v>140</v>
      </c>
    </row>
    <row r="99" spans="1:11" s="3" customFormat="1" ht="11.25" customHeight="1" x14ac:dyDescent="0.2">
      <c r="C99" s="2"/>
      <c r="D99" s="2"/>
      <c r="E99" s="2"/>
      <c r="F99" s="2"/>
      <c r="G99" s="2"/>
      <c r="H99" s="2"/>
      <c r="I99" s="2"/>
      <c r="J99" s="233"/>
      <c r="K99" s="27"/>
    </row>
    <row r="100" spans="1:11" s="4" customFormat="1" ht="46.5" customHeight="1" x14ac:dyDescent="0.25">
      <c r="A100" s="552" t="s">
        <v>139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</row>
    <row r="101" spans="1:11" s="177" customFormat="1" ht="15.75" x14ac:dyDescent="0.25">
      <c r="A101" s="565" t="s">
        <v>120</v>
      </c>
      <c r="B101" s="565"/>
      <c r="C101" s="565"/>
      <c r="D101" s="565"/>
      <c r="E101" s="565"/>
      <c r="F101" s="565"/>
      <c r="G101" s="565"/>
      <c r="H101" s="565"/>
      <c r="I101" s="56" t="s">
        <v>373</v>
      </c>
      <c r="J101" s="234">
        <v>23</v>
      </c>
      <c r="K101" s="177" t="s">
        <v>137</v>
      </c>
    </row>
    <row r="102" spans="1:11" s="8" customFormat="1" ht="11.25" customHeight="1" x14ac:dyDescent="0.2">
      <c r="A102" s="7"/>
      <c r="B102" s="566" t="s">
        <v>13</v>
      </c>
      <c r="C102" s="566"/>
      <c r="D102" s="566"/>
      <c r="E102" s="566"/>
      <c r="F102" s="566"/>
      <c r="G102" s="566"/>
      <c r="H102" s="566"/>
      <c r="J102" s="235"/>
    </row>
    <row r="103" spans="1:11" s="8" customFormat="1" ht="17.25" customHeight="1" x14ac:dyDescent="0.25">
      <c r="A103" s="7"/>
      <c r="B103" s="179"/>
      <c r="C103" s="179"/>
      <c r="D103" s="179"/>
      <c r="E103" s="178" t="s">
        <v>186</v>
      </c>
      <c r="F103" s="179"/>
      <c r="G103" s="179"/>
      <c r="H103" s="179"/>
      <c r="J103" s="235"/>
    </row>
    <row r="104" spans="1:11" x14ac:dyDescent="0.25">
      <c r="A104" s="7"/>
      <c r="B104" s="11"/>
      <c r="C104" s="11"/>
      <c r="D104" s="11"/>
      <c r="E104" s="11"/>
      <c r="F104" s="11"/>
      <c r="G104" s="11"/>
      <c r="H104" s="11"/>
      <c r="I104" s="8"/>
      <c r="J104" s="235"/>
      <c r="K104" s="8"/>
    </row>
    <row r="105" spans="1:11" ht="21" customHeight="1" x14ac:dyDescent="0.25">
      <c r="A105" s="576" t="s">
        <v>503</v>
      </c>
      <c r="B105" s="576"/>
      <c r="C105" s="576"/>
      <c r="D105" s="576"/>
      <c r="E105" s="576"/>
      <c r="F105" s="576"/>
      <c r="G105" s="576"/>
      <c r="H105" s="576"/>
      <c r="I105" s="576"/>
      <c r="J105" s="576"/>
      <c r="K105" s="576"/>
    </row>
    <row r="106" spans="1:11" ht="24" customHeight="1" x14ac:dyDescent="0.25">
      <c r="A106" s="577" t="s">
        <v>136</v>
      </c>
      <c r="B106" s="578"/>
      <c r="C106" s="579"/>
      <c r="D106" s="577" t="s">
        <v>190</v>
      </c>
      <c r="E106" s="578"/>
      <c r="F106" s="578"/>
      <c r="G106" s="579"/>
      <c r="H106" s="577" t="s">
        <v>135</v>
      </c>
      <c r="I106" s="578"/>
      <c r="J106" s="578"/>
      <c r="K106" s="579"/>
    </row>
    <row r="107" spans="1:11" x14ac:dyDescent="0.25">
      <c r="A107" s="586">
        <v>1</v>
      </c>
      <c r="B107" s="587"/>
      <c r="C107" s="588"/>
      <c r="D107" s="586">
        <v>2</v>
      </c>
      <c r="E107" s="587"/>
      <c r="F107" s="587"/>
      <c r="G107" s="588"/>
      <c r="H107" s="586">
        <v>3</v>
      </c>
      <c r="I107" s="587"/>
      <c r="J107" s="587"/>
      <c r="K107" s="588"/>
    </row>
    <row r="108" spans="1:11" x14ac:dyDescent="0.25">
      <c r="A108" s="208" t="s">
        <v>390</v>
      </c>
      <c r="B108" s="53"/>
      <c r="C108" s="53"/>
      <c r="D108" s="573">
        <f>SUM(D109:G116)</f>
        <v>0</v>
      </c>
      <c r="E108" s="574"/>
      <c r="F108" s="574"/>
      <c r="G108" s="575"/>
      <c r="H108" s="573"/>
      <c r="I108" s="574"/>
      <c r="J108" s="574"/>
      <c r="K108" s="575"/>
    </row>
    <row r="109" spans="1:11" x14ac:dyDescent="0.25">
      <c r="A109" s="570" t="s">
        <v>133</v>
      </c>
      <c r="B109" s="571"/>
      <c r="C109" s="572"/>
      <c r="D109" s="573">
        <v>0</v>
      </c>
      <c r="E109" s="574"/>
      <c r="F109" s="574"/>
      <c r="G109" s="575"/>
      <c r="H109" s="573"/>
      <c r="I109" s="574"/>
      <c r="J109" s="574"/>
      <c r="K109" s="575"/>
    </row>
    <row r="110" spans="1:11" x14ac:dyDescent="0.25">
      <c r="A110" s="570" t="s">
        <v>132</v>
      </c>
      <c r="B110" s="571"/>
      <c r="C110" s="572"/>
      <c r="D110" s="573">
        <v>0</v>
      </c>
      <c r="E110" s="574"/>
      <c r="F110" s="574"/>
      <c r="G110" s="575"/>
      <c r="H110" s="573"/>
      <c r="I110" s="574"/>
      <c r="J110" s="574"/>
      <c r="K110" s="575"/>
    </row>
    <row r="111" spans="1:11" x14ac:dyDescent="0.25">
      <c r="A111" s="570" t="s">
        <v>131</v>
      </c>
      <c r="B111" s="571"/>
      <c r="C111" s="572"/>
      <c r="D111" s="573">
        <v>0</v>
      </c>
      <c r="E111" s="574"/>
      <c r="F111" s="574"/>
      <c r="G111" s="575"/>
      <c r="H111" s="573"/>
      <c r="I111" s="574"/>
      <c r="J111" s="574"/>
      <c r="K111" s="575"/>
    </row>
    <row r="112" spans="1:11" x14ac:dyDescent="0.25">
      <c r="A112" s="570" t="s">
        <v>130</v>
      </c>
      <c r="B112" s="571"/>
      <c r="C112" s="572"/>
      <c r="D112" s="573">
        <v>0</v>
      </c>
      <c r="E112" s="574"/>
      <c r="F112" s="574"/>
      <c r="G112" s="575"/>
      <c r="H112" s="573"/>
      <c r="I112" s="574"/>
      <c r="J112" s="574"/>
      <c r="K112" s="575"/>
    </row>
    <row r="113" spans="1:11" x14ac:dyDescent="0.25">
      <c r="A113" s="570" t="s">
        <v>129</v>
      </c>
      <c r="B113" s="571"/>
      <c r="C113" s="572"/>
      <c r="D113" s="573">
        <v>0</v>
      </c>
      <c r="E113" s="574"/>
      <c r="F113" s="574"/>
      <c r="G113" s="575"/>
      <c r="H113" s="573"/>
      <c r="I113" s="574"/>
      <c r="J113" s="574"/>
      <c r="K113" s="575"/>
    </row>
    <row r="114" spans="1:11" x14ac:dyDescent="0.25">
      <c r="A114" s="570" t="s">
        <v>128</v>
      </c>
      <c r="B114" s="571"/>
      <c r="C114" s="572"/>
      <c r="D114" s="573">
        <v>0</v>
      </c>
      <c r="E114" s="574"/>
      <c r="F114" s="574"/>
      <c r="G114" s="575"/>
      <c r="H114" s="573"/>
      <c r="I114" s="574"/>
      <c r="J114" s="574"/>
      <c r="K114" s="575"/>
    </row>
    <row r="115" spans="1:11" x14ac:dyDescent="0.25">
      <c r="A115" s="570" t="s">
        <v>127</v>
      </c>
      <c r="B115" s="571"/>
      <c r="C115" s="572"/>
      <c r="D115" s="573">
        <v>0</v>
      </c>
      <c r="E115" s="574"/>
      <c r="F115" s="574"/>
      <c r="G115" s="575"/>
      <c r="H115" s="573"/>
      <c r="I115" s="574"/>
      <c r="J115" s="574"/>
      <c r="K115" s="575"/>
    </row>
    <row r="116" spans="1:11" x14ac:dyDescent="0.25">
      <c r="A116" s="570" t="s">
        <v>126</v>
      </c>
      <c r="B116" s="571"/>
      <c r="C116" s="572"/>
      <c r="D116" s="573">
        <v>0</v>
      </c>
      <c r="E116" s="574"/>
      <c r="F116" s="574"/>
      <c r="G116" s="575"/>
      <c r="H116" s="573"/>
      <c r="I116" s="574"/>
      <c r="J116" s="574"/>
      <c r="K116" s="575"/>
    </row>
    <row r="117" spans="1:11" x14ac:dyDescent="0.25">
      <c r="A117" s="570" t="s">
        <v>125</v>
      </c>
      <c r="B117" s="571"/>
      <c r="C117" s="572"/>
      <c r="D117" s="573">
        <f>SUM('Прил.4_форма-6-ПЛАНналич.возм'!F124:F137)*1000</f>
        <v>1408.6220000000001</v>
      </c>
      <c r="E117" s="574"/>
      <c r="F117" s="574"/>
      <c r="G117" s="575"/>
      <c r="H117" s="573"/>
      <c r="I117" s="574"/>
      <c r="J117" s="574"/>
      <c r="K117" s="575"/>
    </row>
    <row r="118" spans="1:11" x14ac:dyDescent="0.25">
      <c r="A118" s="567" t="s">
        <v>96</v>
      </c>
      <c r="B118" s="568"/>
      <c r="C118" s="569"/>
      <c r="D118" s="517">
        <f>D117+D108</f>
        <v>1408.6220000000001</v>
      </c>
      <c r="E118" s="518"/>
      <c r="F118" s="518"/>
      <c r="G118" s="519"/>
      <c r="H118" s="517"/>
      <c r="I118" s="518"/>
      <c r="J118" s="518"/>
      <c r="K118" s="519"/>
    </row>
    <row r="119" spans="1:11" x14ac:dyDescent="0.25">
      <c r="A119" s="252"/>
      <c r="B119" s="252"/>
      <c r="C119" s="252"/>
      <c r="D119" s="253"/>
      <c r="E119" s="253"/>
      <c r="F119" s="253"/>
      <c r="G119" s="253"/>
      <c r="H119" s="253"/>
      <c r="I119" s="253"/>
      <c r="J119" s="253"/>
      <c r="K119" s="253"/>
    </row>
    <row r="120" spans="1:11" ht="11.25" customHeight="1" x14ac:dyDescent="0.25">
      <c r="C120" s="5"/>
      <c r="D120" s="5"/>
      <c r="E120" s="5"/>
      <c r="F120" s="5"/>
      <c r="G120" s="5"/>
      <c r="H120" s="5"/>
      <c r="I120" s="5"/>
      <c r="J120" s="232"/>
      <c r="K120" s="58" t="s">
        <v>141</v>
      </c>
    </row>
    <row r="121" spans="1:11" s="3" customFormat="1" ht="11.25" customHeight="1" x14ac:dyDescent="0.2">
      <c r="C121" s="2"/>
      <c r="D121" s="2"/>
      <c r="E121" s="2"/>
      <c r="F121" s="2"/>
      <c r="G121" s="2"/>
      <c r="H121" s="2"/>
      <c r="I121" s="2"/>
      <c r="J121" s="233"/>
      <c r="K121" s="59" t="s">
        <v>110</v>
      </c>
    </row>
    <row r="122" spans="1:11" s="3" customFormat="1" ht="11.25" customHeight="1" x14ac:dyDescent="0.2">
      <c r="C122" s="2"/>
      <c r="D122" s="2"/>
      <c r="E122" s="2"/>
      <c r="F122" s="2"/>
      <c r="G122" s="2"/>
      <c r="H122" s="2"/>
      <c r="I122" s="2"/>
      <c r="J122" s="233"/>
      <c r="K122" s="27" t="s">
        <v>140</v>
      </c>
    </row>
    <row r="123" spans="1:11" s="3" customFormat="1" ht="11.25" customHeight="1" x14ac:dyDescent="0.2">
      <c r="C123" s="2"/>
      <c r="D123" s="2"/>
      <c r="E123" s="2"/>
      <c r="F123" s="2"/>
      <c r="G123" s="2"/>
      <c r="H123" s="2"/>
      <c r="I123" s="2"/>
      <c r="J123" s="233"/>
      <c r="K123" s="27"/>
    </row>
    <row r="124" spans="1:11" s="4" customFormat="1" ht="46.5" customHeight="1" x14ac:dyDescent="0.25">
      <c r="A124" s="552" t="s">
        <v>139</v>
      </c>
      <c r="B124" s="552"/>
      <c r="C124" s="552"/>
      <c r="D124" s="552"/>
      <c r="E124" s="552"/>
      <c r="F124" s="552"/>
      <c r="G124" s="552"/>
      <c r="H124" s="552"/>
      <c r="I124" s="552"/>
      <c r="J124" s="552"/>
      <c r="K124" s="552"/>
    </row>
    <row r="125" spans="1:11" s="180" customFormat="1" ht="15.75" x14ac:dyDescent="0.25">
      <c r="A125" s="565" t="s">
        <v>120</v>
      </c>
      <c r="B125" s="565"/>
      <c r="C125" s="565"/>
      <c r="D125" s="565"/>
      <c r="E125" s="565"/>
      <c r="F125" s="565"/>
      <c r="G125" s="565"/>
      <c r="H125" s="565"/>
      <c r="I125" s="56" t="s">
        <v>373</v>
      </c>
      <c r="J125" s="234">
        <v>23</v>
      </c>
      <c r="K125" s="180" t="s">
        <v>137</v>
      </c>
    </row>
    <row r="126" spans="1:11" s="8" customFormat="1" ht="11.25" customHeight="1" x14ac:dyDescent="0.2">
      <c r="A126" s="7"/>
      <c r="B126" s="566" t="s">
        <v>13</v>
      </c>
      <c r="C126" s="566"/>
      <c r="D126" s="566"/>
      <c r="E126" s="566"/>
      <c r="F126" s="566"/>
      <c r="G126" s="566"/>
      <c r="H126" s="566"/>
      <c r="J126" s="235"/>
    </row>
    <row r="127" spans="1:11" s="8" customFormat="1" ht="17.25" customHeight="1" x14ac:dyDescent="0.25">
      <c r="A127" s="7"/>
      <c r="B127" s="183"/>
      <c r="C127" s="183"/>
      <c r="D127" s="183"/>
      <c r="E127" s="181" t="s">
        <v>186</v>
      </c>
      <c r="F127" s="183"/>
      <c r="G127" s="183"/>
      <c r="H127" s="183"/>
      <c r="J127" s="235"/>
    </row>
    <row r="128" spans="1:11" s="8" customFormat="1" ht="11.25" customHeight="1" x14ac:dyDescent="0.2">
      <c r="A128" s="7"/>
      <c r="B128" s="183"/>
      <c r="C128" s="183"/>
      <c r="D128" s="183"/>
      <c r="E128" s="183"/>
      <c r="F128" s="183"/>
      <c r="G128" s="183"/>
      <c r="H128" s="183"/>
      <c r="J128" s="235"/>
    </row>
    <row r="129" spans="1:14" ht="22.5" customHeight="1" x14ac:dyDescent="0.25">
      <c r="A129" s="576" t="s">
        <v>504</v>
      </c>
      <c r="B129" s="576"/>
      <c r="C129" s="576"/>
      <c r="D129" s="576"/>
      <c r="E129" s="576"/>
      <c r="F129" s="576"/>
      <c r="G129" s="576"/>
      <c r="H129" s="576"/>
      <c r="I129" s="576"/>
      <c r="J129" s="576"/>
      <c r="K129" s="576"/>
    </row>
    <row r="130" spans="1:14" s="10" customFormat="1" ht="30" customHeight="1" x14ac:dyDescent="0.2">
      <c r="A130" s="577" t="s">
        <v>136</v>
      </c>
      <c r="B130" s="578"/>
      <c r="C130" s="579"/>
      <c r="D130" s="577" t="s">
        <v>190</v>
      </c>
      <c r="E130" s="578"/>
      <c r="F130" s="578"/>
      <c r="G130" s="579"/>
      <c r="H130" s="577" t="s">
        <v>135</v>
      </c>
      <c r="I130" s="578"/>
      <c r="J130" s="578"/>
      <c r="K130" s="579"/>
      <c r="N130" s="10" t="s">
        <v>191</v>
      </c>
    </row>
    <row r="131" spans="1:14" s="54" customFormat="1" ht="12.75" customHeight="1" x14ac:dyDescent="0.2">
      <c r="A131" s="586">
        <v>1</v>
      </c>
      <c r="B131" s="587"/>
      <c r="C131" s="588"/>
      <c r="D131" s="586">
        <v>2</v>
      </c>
      <c r="E131" s="587"/>
      <c r="F131" s="587"/>
      <c r="G131" s="588"/>
      <c r="H131" s="586">
        <v>3</v>
      </c>
      <c r="I131" s="587"/>
      <c r="J131" s="587"/>
      <c r="K131" s="588"/>
    </row>
    <row r="132" spans="1:14" s="9" customFormat="1" ht="12.75" customHeight="1" x14ac:dyDescent="0.2">
      <c r="A132" s="208" t="s">
        <v>390</v>
      </c>
      <c r="B132" s="182"/>
      <c r="C132" s="182"/>
      <c r="D132" s="573">
        <f>SUM(D133:G140)</f>
        <v>0</v>
      </c>
      <c r="E132" s="574"/>
      <c r="F132" s="574"/>
      <c r="G132" s="575"/>
      <c r="H132" s="573"/>
      <c r="I132" s="574"/>
      <c r="J132" s="574"/>
      <c r="K132" s="575"/>
    </row>
    <row r="133" spans="1:14" s="9" customFormat="1" ht="12.75" customHeight="1" x14ac:dyDescent="0.2">
      <c r="A133" s="570" t="s">
        <v>133</v>
      </c>
      <c r="B133" s="571"/>
      <c r="C133" s="572"/>
      <c r="D133" s="573">
        <v>0</v>
      </c>
      <c r="E133" s="574"/>
      <c r="F133" s="574"/>
      <c r="G133" s="575"/>
      <c r="H133" s="573"/>
      <c r="I133" s="574"/>
      <c r="J133" s="574"/>
      <c r="K133" s="575"/>
    </row>
    <row r="134" spans="1:14" s="9" customFormat="1" ht="12.75" customHeight="1" x14ac:dyDescent="0.2">
      <c r="A134" s="570" t="s">
        <v>132</v>
      </c>
      <c r="B134" s="571"/>
      <c r="C134" s="572"/>
      <c r="D134" s="573">
        <v>0</v>
      </c>
      <c r="E134" s="574"/>
      <c r="F134" s="574"/>
      <c r="G134" s="575"/>
      <c r="H134" s="573"/>
      <c r="I134" s="574"/>
      <c r="J134" s="574"/>
      <c r="K134" s="575"/>
    </row>
    <row r="135" spans="1:14" s="9" customFormat="1" ht="12.75" customHeight="1" x14ac:dyDescent="0.2">
      <c r="A135" s="570" t="s">
        <v>131</v>
      </c>
      <c r="B135" s="571"/>
      <c r="C135" s="572"/>
      <c r="D135" s="573">
        <v>0</v>
      </c>
      <c r="E135" s="574"/>
      <c r="F135" s="574"/>
      <c r="G135" s="575"/>
      <c r="H135" s="573"/>
      <c r="I135" s="574"/>
      <c r="J135" s="574"/>
      <c r="K135" s="575"/>
    </row>
    <row r="136" spans="1:14" s="9" customFormat="1" ht="12.75" customHeight="1" x14ac:dyDescent="0.2">
      <c r="A136" s="570" t="s">
        <v>130</v>
      </c>
      <c r="B136" s="571"/>
      <c r="C136" s="572"/>
      <c r="D136" s="573">
        <v>0</v>
      </c>
      <c r="E136" s="574"/>
      <c r="F136" s="574"/>
      <c r="G136" s="575"/>
      <c r="H136" s="573"/>
      <c r="I136" s="574"/>
      <c r="J136" s="574"/>
      <c r="K136" s="575"/>
    </row>
    <row r="137" spans="1:14" s="9" customFormat="1" ht="12.75" customHeight="1" x14ac:dyDescent="0.2">
      <c r="A137" s="570" t="s">
        <v>129</v>
      </c>
      <c r="B137" s="571"/>
      <c r="C137" s="572"/>
      <c r="D137" s="573">
        <v>0</v>
      </c>
      <c r="E137" s="574"/>
      <c r="F137" s="574"/>
      <c r="G137" s="575"/>
      <c r="H137" s="573"/>
      <c r="I137" s="574"/>
      <c r="J137" s="574"/>
      <c r="K137" s="575"/>
    </row>
    <row r="138" spans="1:14" s="9" customFormat="1" ht="12.75" customHeight="1" x14ac:dyDescent="0.2">
      <c r="A138" s="570" t="s">
        <v>128</v>
      </c>
      <c r="B138" s="571"/>
      <c r="C138" s="572"/>
      <c r="D138" s="573">
        <v>0</v>
      </c>
      <c r="E138" s="574"/>
      <c r="F138" s="574"/>
      <c r="G138" s="575"/>
      <c r="H138" s="573"/>
      <c r="I138" s="574"/>
      <c r="J138" s="574"/>
      <c r="K138" s="575"/>
    </row>
    <row r="139" spans="1:14" s="9" customFormat="1" ht="12.75" customHeight="1" x14ac:dyDescent="0.2">
      <c r="A139" s="570" t="s">
        <v>127</v>
      </c>
      <c r="B139" s="571"/>
      <c r="C139" s="572"/>
      <c r="D139" s="573">
        <v>0</v>
      </c>
      <c r="E139" s="574"/>
      <c r="F139" s="574"/>
      <c r="G139" s="575"/>
      <c r="H139" s="573"/>
      <c r="I139" s="574"/>
      <c r="J139" s="574"/>
      <c r="K139" s="575"/>
    </row>
    <row r="140" spans="1:14" s="9" customFormat="1" ht="12.75" customHeight="1" x14ac:dyDescent="0.2">
      <c r="A140" s="570" t="s">
        <v>126</v>
      </c>
      <c r="B140" s="571"/>
      <c r="C140" s="572"/>
      <c r="D140" s="573">
        <v>0</v>
      </c>
      <c r="E140" s="574"/>
      <c r="F140" s="574"/>
      <c r="G140" s="575"/>
      <c r="H140" s="573"/>
      <c r="I140" s="574"/>
      <c r="J140" s="574"/>
      <c r="K140" s="575"/>
    </row>
    <row r="141" spans="1:14" s="9" customFormat="1" ht="12.75" customHeight="1" x14ac:dyDescent="0.2">
      <c r="A141" s="570" t="s">
        <v>125</v>
      </c>
      <c r="B141" s="571"/>
      <c r="C141" s="572"/>
      <c r="D141" s="573">
        <f>SUM('Прил.4_форма-6-ПЛАНналич.возм'!F151:F162)*1000</f>
        <v>683.5859999999999</v>
      </c>
      <c r="E141" s="574"/>
      <c r="F141" s="574"/>
      <c r="G141" s="575"/>
      <c r="H141" s="573"/>
      <c r="I141" s="574"/>
      <c r="J141" s="574"/>
      <c r="K141" s="575"/>
    </row>
    <row r="142" spans="1:14" s="9" customFormat="1" ht="12.75" customHeight="1" x14ac:dyDescent="0.2">
      <c r="A142" s="567" t="s">
        <v>96</v>
      </c>
      <c r="B142" s="568"/>
      <c r="C142" s="569"/>
      <c r="D142" s="517">
        <f>D141+D132</f>
        <v>683.5859999999999</v>
      </c>
      <c r="E142" s="518"/>
      <c r="F142" s="518"/>
      <c r="G142" s="519"/>
      <c r="H142" s="517"/>
      <c r="I142" s="518"/>
      <c r="J142" s="518"/>
      <c r="K142" s="519"/>
    </row>
    <row r="143" spans="1:14" s="9" customFormat="1" ht="12.75" customHeight="1" x14ac:dyDescent="0.2">
      <c r="A143" s="252"/>
      <c r="B143" s="252"/>
      <c r="C143" s="252"/>
      <c r="D143" s="253"/>
      <c r="E143" s="253"/>
      <c r="F143" s="253"/>
      <c r="G143" s="253"/>
      <c r="H143" s="253"/>
      <c r="I143" s="253"/>
      <c r="J143" s="253"/>
      <c r="K143" s="253"/>
    </row>
    <row r="144" spans="1:14" ht="11.25" customHeight="1" x14ac:dyDescent="0.25">
      <c r="C144" s="5"/>
      <c r="D144" s="5"/>
      <c r="E144" s="5"/>
      <c r="F144" s="5"/>
      <c r="G144" s="5"/>
      <c r="H144" s="5"/>
      <c r="I144" s="5"/>
      <c r="J144" s="232"/>
      <c r="K144" s="58" t="s">
        <v>141</v>
      </c>
    </row>
    <row r="145" spans="1:14" s="3" customFormat="1" ht="11.25" customHeight="1" x14ac:dyDescent="0.2">
      <c r="C145" s="2"/>
      <c r="D145" s="2"/>
      <c r="E145" s="2"/>
      <c r="F145" s="2"/>
      <c r="G145" s="2"/>
      <c r="H145" s="2"/>
      <c r="I145" s="2"/>
      <c r="J145" s="233"/>
      <c r="K145" s="59" t="s">
        <v>110</v>
      </c>
    </row>
    <row r="146" spans="1:14" s="3" customFormat="1" ht="11.25" customHeight="1" x14ac:dyDescent="0.2">
      <c r="C146" s="2"/>
      <c r="D146" s="2"/>
      <c r="E146" s="2"/>
      <c r="F146" s="2"/>
      <c r="G146" s="2"/>
      <c r="H146" s="2"/>
      <c r="I146" s="2"/>
      <c r="J146" s="233"/>
      <c r="K146" s="27" t="s">
        <v>140</v>
      </c>
    </row>
    <row r="147" spans="1:14" s="3" customFormat="1" ht="11.25" customHeight="1" x14ac:dyDescent="0.2">
      <c r="C147" s="2"/>
      <c r="D147" s="2"/>
      <c r="E147" s="2"/>
      <c r="F147" s="2"/>
      <c r="G147" s="2"/>
      <c r="H147" s="2"/>
      <c r="I147" s="2"/>
      <c r="J147" s="233"/>
      <c r="K147" s="27"/>
    </row>
    <row r="148" spans="1:14" s="4" customFormat="1" ht="46.5" customHeight="1" x14ac:dyDescent="0.25">
      <c r="A148" s="552" t="s">
        <v>139</v>
      </c>
      <c r="B148" s="552"/>
      <c r="C148" s="552"/>
      <c r="D148" s="552"/>
      <c r="E148" s="552"/>
      <c r="F148" s="552"/>
      <c r="G148" s="552"/>
      <c r="H148" s="552"/>
      <c r="I148" s="552"/>
      <c r="J148" s="552"/>
      <c r="K148" s="552"/>
    </row>
    <row r="149" spans="1:14" s="55" customFormat="1" ht="15.75" x14ac:dyDescent="0.25">
      <c r="A149" s="565" t="s">
        <v>120</v>
      </c>
      <c r="B149" s="565"/>
      <c r="C149" s="565"/>
      <c r="D149" s="565"/>
      <c r="E149" s="565"/>
      <c r="F149" s="565"/>
      <c r="G149" s="565"/>
      <c r="H149" s="565"/>
      <c r="I149" s="56" t="s">
        <v>373</v>
      </c>
      <c r="J149" s="234">
        <v>23</v>
      </c>
      <c r="K149" s="55" t="s">
        <v>137</v>
      </c>
    </row>
    <row r="150" spans="1:14" s="8" customFormat="1" ht="11.25" customHeight="1" x14ac:dyDescent="0.2">
      <c r="A150" s="7"/>
      <c r="B150" s="566" t="s">
        <v>13</v>
      </c>
      <c r="C150" s="566"/>
      <c r="D150" s="566"/>
      <c r="E150" s="566"/>
      <c r="F150" s="566"/>
      <c r="G150" s="566"/>
      <c r="H150" s="566"/>
      <c r="J150" s="235"/>
    </row>
    <row r="151" spans="1:14" s="8" customFormat="1" ht="17.25" customHeight="1" x14ac:dyDescent="0.25">
      <c r="A151" s="7"/>
      <c r="B151" s="164"/>
      <c r="C151" s="164"/>
      <c r="D151" s="164"/>
      <c r="E151" s="163" t="s">
        <v>186</v>
      </c>
      <c r="F151" s="164"/>
      <c r="G151" s="164"/>
      <c r="H151" s="164"/>
      <c r="J151" s="235"/>
    </row>
    <row r="152" spans="1:14" s="8" customFormat="1" ht="11.25" customHeight="1" x14ac:dyDescent="0.2">
      <c r="A152" s="7"/>
      <c r="B152" s="164"/>
      <c r="C152" s="164"/>
      <c r="D152" s="164"/>
      <c r="E152" s="164"/>
      <c r="F152" s="164"/>
      <c r="G152" s="164"/>
      <c r="H152" s="164"/>
      <c r="J152" s="235"/>
    </row>
    <row r="153" spans="1:14" ht="22.5" customHeight="1" x14ac:dyDescent="0.25">
      <c r="A153" s="576" t="s">
        <v>505</v>
      </c>
      <c r="B153" s="576"/>
      <c r="C153" s="576"/>
      <c r="D153" s="576"/>
      <c r="E153" s="576"/>
      <c r="F153" s="576"/>
      <c r="G153" s="576"/>
      <c r="H153" s="576"/>
      <c r="I153" s="576"/>
      <c r="J153" s="576"/>
      <c r="K153" s="576"/>
    </row>
    <row r="154" spans="1:14" s="10" customFormat="1" ht="30" customHeight="1" x14ac:dyDescent="0.2">
      <c r="A154" s="577" t="s">
        <v>136</v>
      </c>
      <c r="B154" s="578"/>
      <c r="C154" s="579"/>
      <c r="D154" s="577" t="s">
        <v>190</v>
      </c>
      <c r="E154" s="578"/>
      <c r="F154" s="578"/>
      <c r="G154" s="579"/>
      <c r="H154" s="577" t="s">
        <v>135</v>
      </c>
      <c r="I154" s="578"/>
      <c r="J154" s="578"/>
      <c r="K154" s="579"/>
      <c r="N154" s="10" t="s">
        <v>191</v>
      </c>
    </row>
    <row r="155" spans="1:14" s="54" customFormat="1" ht="12.75" customHeight="1" x14ac:dyDescent="0.2">
      <c r="A155" s="586">
        <v>1</v>
      </c>
      <c r="B155" s="587"/>
      <c r="C155" s="588"/>
      <c r="D155" s="586">
        <v>2</v>
      </c>
      <c r="E155" s="587"/>
      <c r="F155" s="587"/>
      <c r="G155" s="588"/>
      <c r="H155" s="586">
        <v>3</v>
      </c>
      <c r="I155" s="587"/>
      <c r="J155" s="587"/>
      <c r="K155" s="588"/>
    </row>
    <row r="156" spans="1:14" s="9" customFormat="1" ht="12.75" customHeight="1" x14ac:dyDescent="0.2">
      <c r="A156" s="208" t="s">
        <v>390</v>
      </c>
      <c r="B156" s="165"/>
      <c r="C156" s="165"/>
      <c r="D156" s="573">
        <f>SUM(D157:G164)</f>
        <v>0</v>
      </c>
      <c r="E156" s="574"/>
      <c r="F156" s="574"/>
      <c r="G156" s="575"/>
      <c r="H156" s="573"/>
      <c r="I156" s="574"/>
      <c r="J156" s="574"/>
      <c r="K156" s="575"/>
    </row>
    <row r="157" spans="1:14" s="9" customFormat="1" ht="12.75" customHeight="1" x14ac:dyDescent="0.2">
      <c r="A157" s="570" t="s">
        <v>133</v>
      </c>
      <c r="B157" s="571"/>
      <c r="C157" s="572"/>
      <c r="D157" s="573">
        <v>0</v>
      </c>
      <c r="E157" s="574"/>
      <c r="F157" s="574"/>
      <c r="G157" s="575"/>
      <c r="H157" s="573"/>
      <c r="I157" s="574"/>
      <c r="J157" s="574"/>
      <c r="K157" s="575"/>
    </row>
    <row r="158" spans="1:14" s="9" customFormat="1" ht="12.75" customHeight="1" x14ac:dyDescent="0.2">
      <c r="A158" s="570" t="s">
        <v>132</v>
      </c>
      <c r="B158" s="571"/>
      <c r="C158" s="572"/>
      <c r="D158" s="573">
        <v>0</v>
      </c>
      <c r="E158" s="574"/>
      <c r="F158" s="574"/>
      <c r="G158" s="575"/>
      <c r="H158" s="573"/>
      <c r="I158" s="574"/>
      <c r="J158" s="574"/>
      <c r="K158" s="575"/>
    </row>
    <row r="159" spans="1:14" s="9" customFormat="1" ht="12.75" customHeight="1" x14ac:dyDescent="0.2">
      <c r="A159" s="570" t="s">
        <v>131</v>
      </c>
      <c r="B159" s="571"/>
      <c r="C159" s="572"/>
      <c r="D159" s="573">
        <v>0</v>
      </c>
      <c r="E159" s="574"/>
      <c r="F159" s="574"/>
      <c r="G159" s="575"/>
      <c r="H159" s="573"/>
      <c r="I159" s="574"/>
      <c r="J159" s="574"/>
      <c r="K159" s="575"/>
    </row>
    <row r="160" spans="1:14" s="9" customFormat="1" ht="12.75" customHeight="1" x14ac:dyDescent="0.2">
      <c r="A160" s="570" t="s">
        <v>130</v>
      </c>
      <c r="B160" s="571"/>
      <c r="C160" s="572"/>
      <c r="D160" s="573">
        <v>0</v>
      </c>
      <c r="E160" s="574"/>
      <c r="F160" s="574"/>
      <c r="G160" s="575"/>
      <c r="H160" s="573"/>
      <c r="I160" s="574"/>
      <c r="J160" s="574"/>
      <c r="K160" s="575"/>
    </row>
    <row r="161" spans="1:11" s="9" customFormat="1" ht="12.75" customHeight="1" x14ac:dyDescent="0.2">
      <c r="A161" s="570" t="s">
        <v>129</v>
      </c>
      <c r="B161" s="571"/>
      <c r="C161" s="572"/>
      <c r="D161" s="573">
        <v>0</v>
      </c>
      <c r="E161" s="574"/>
      <c r="F161" s="574"/>
      <c r="G161" s="575"/>
      <c r="H161" s="573"/>
      <c r="I161" s="574"/>
      <c r="J161" s="574"/>
      <c r="K161" s="575"/>
    </row>
    <row r="162" spans="1:11" s="9" customFormat="1" ht="12.75" customHeight="1" x14ac:dyDescent="0.2">
      <c r="A162" s="570" t="s">
        <v>128</v>
      </c>
      <c r="B162" s="571"/>
      <c r="C162" s="572"/>
      <c r="D162" s="573">
        <v>0</v>
      </c>
      <c r="E162" s="574"/>
      <c r="F162" s="574"/>
      <c r="G162" s="575"/>
      <c r="H162" s="573"/>
      <c r="I162" s="574"/>
      <c r="J162" s="574"/>
      <c r="K162" s="575"/>
    </row>
    <row r="163" spans="1:11" s="9" customFormat="1" ht="12.75" customHeight="1" x14ac:dyDescent="0.2">
      <c r="A163" s="570" t="s">
        <v>127</v>
      </c>
      <c r="B163" s="571"/>
      <c r="C163" s="572"/>
      <c r="D163" s="573">
        <v>0</v>
      </c>
      <c r="E163" s="574"/>
      <c r="F163" s="574"/>
      <c r="G163" s="575"/>
      <c r="H163" s="573"/>
      <c r="I163" s="574"/>
      <c r="J163" s="574"/>
      <c r="K163" s="575"/>
    </row>
    <row r="164" spans="1:11" s="9" customFormat="1" ht="12.75" customHeight="1" x14ac:dyDescent="0.2">
      <c r="A164" s="570" t="s">
        <v>126</v>
      </c>
      <c r="B164" s="571"/>
      <c r="C164" s="572"/>
      <c r="D164" s="573">
        <v>0</v>
      </c>
      <c r="E164" s="574"/>
      <c r="F164" s="574"/>
      <c r="G164" s="575"/>
      <c r="H164" s="573"/>
      <c r="I164" s="574"/>
      <c r="J164" s="574"/>
      <c r="K164" s="575"/>
    </row>
    <row r="165" spans="1:11" s="9" customFormat="1" ht="12.75" customHeight="1" x14ac:dyDescent="0.2">
      <c r="A165" s="570" t="s">
        <v>125</v>
      </c>
      <c r="B165" s="571"/>
      <c r="C165" s="572"/>
      <c r="D165" s="573">
        <f>SUM('Прил.4_форма-6-ПЛАНналич.возм'!F178:F189)*1000</f>
        <v>656.60199999999998</v>
      </c>
      <c r="E165" s="574"/>
      <c r="F165" s="574"/>
      <c r="G165" s="575"/>
      <c r="H165" s="573"/>
      <c r="I165" s="574"/>
      <c r="J165" s="574"/>
      <c r="K165" s="575"/>
    </row>
    <row r="166" spans="1:11" s="9" customFormat="1" ht="12.75" customHeight="1" x14ac:dyDescent="0.2">
      <c r="A166" s="567" t="s">
        <v>96</v>
      </c>
      <c r="B166" s="568"/>
      <c r="C166" s="569"/>
      <c r="D166" s="517">
        <f>D165+D156</f>
        <v>656.60199999999998</v>
      </c>
      <c r="E166" s="518"/>
      <c r="F166" s="518"/>
      <c r="G166" s="519"/>
      <c r="H166" s="517"/>
      <c r="I166" s="518"/>
      <c r="J166" s="518"/>
      <c r="K166" s="519"/>
    </row>
    <row r="167" spans="1:11" s="9" customFormat="1" ht="12.75" customHeight="1" x14ac:dyDescent="0.2">
      <c r="A167" s="252"/>
      <c r="B167" s="252"/>
      <c r="C167" s="252"/>
      <c r="D167" s="253"/>
      <c r="E167" s="253"/>
      <c r="F167" s="253"/>
      <c r="G167" s="253"/>
      <c r="H167" s="253"/>
      <c r="I167" s="253"/>
      <c r="J167" s="253"/>
      <c r="K167" s="253"/>
    </row>
    <row r="168" spans="1:11" ht="11.25" customHeight="1" x14ac:dyDescent="0.25">
      <c r="C168" s="5"/>
      <c r="D168" s="5"/>
      <c r="E168" s="5"/>
      <c r="F168" s="5"/>
      <c r="G168" s="5"/>
      <c r="H168" s="5"/>
      <c r="I168" s="5"/>
      <c r="J168" s="232"/>
      <c r="K168" s="58" t="s">
        <v>141</v>
      </c>
    </row>
    <row r="169" spans="1:11" s="3" customFormat="1" ht="11.25" customHeight="1" x14ac:dyDescent="0.2">
      <c r="C169" s="2"/>
      <c r="D169" s="2"/>
      <c r="E169" s="2"/>
      <c r="F169" s="2"/>
      <c r="G169" s="2"/>
      <c r="H169" s="2"/>
      <c r="I169" s="2"/>
      <c r="J169" s="233"/>
      <c r="K169" s="59" t="s">
        <v>110</v>
      </c>
    </row>
    <row r="170" spans="1:11" s="3" customFormat="1" ht="11.25" customHeight="1" x14ac:dyDescent="0.2">
      <c r="C170" s="2"/>
      <c r="D170" s="2"/>
      <c r="E170" s="2"/>
      <c r="F170" s="2"/>
      <c r="G170" s="2"/>
      <c r="H170" s="2"/>
      <c r="I170" s="2"/>
      <c r="J170" s="233"/>
      <c r="K170" s="27" t="s">
        <v>140</v>
      </c>
    </row>
    <row r="171" spans="1:11" s="3" customFormat="1" ht="11.25" customHeight="1" x14ac:dyDescent="0.2">
      <c r="C171" s="2"/>
      <c r="D171" s="2"/>
      <c r="E171" s="2"/>
      <c r="F171" s="2"/>
      <c r="G171" s="2"/>
      <c r="H171" s="2"/>
      <c r="I171" s="2"/>
      <c r="J171" s="233"/>
      <c r="K171" s="27"/>
    </row>
    <row r="172" spans="1:11" s="4" customFormat="1" ht="46.5" customHeight="1" x14ac:dyDescent="0.25">
      <c r="A172" s="552" t="s">
        <v>139</v>
      </c>
      <c r="B172" s="552"/>
      <c r="C172" s="552"/>
      <c r="D172" s="552"/>
      <c r="E172" s="552"/>
      <c r="F172" s="552"/>
      <c r="G172" s="552"/>
      <c r="H172" s="552"/>
      <c r="I172" s="552"/>
      <c r="J172" s="552"/>
      <c r="K172" s="552"/>
    </row>
    <row r="173" spans="1:11" s="186" customFormat="1" ht="15.75" x14ac:dyDescent="0.25">
      <c r="A173" s="565" t="s">
        <v>120</v>
      </c>
      <c r="B173" s="565"/>
      <c r="C173" s="565"/>
      <c r="D173" s="565"/>
      <c r="E173" s="565"/>
      <c r="F173" s="565"/>
      <c r="G173" s="565"/>
      <c r="H173" s="565"/>
      <c r="I173" s="56" t="s">
        <v>373</v>
      </c>
      <c r="J173" s="234">
        <v>23</v>
      </c>
      <c r="K173" s="186" t="s">
        <v>137</v>
      </c>
    </row>
    <row r="174" spans="1:11" s="8" customFormat="1" ht="11.25" customHeight="1" x14ac:dyDescent="0.2">
      <c r="A174" s="7"/>
      <c r="B174" s="566" t="s">
        <v>13</v>
      </c>
      <c r="C174" s="566"/>
      <c r="D174" s="566"/>
      <c r="E174" s="566"/>
      <c r="F174" s="566"/>
      <c r="G174" s="566"/>
      <c r="H174" s="566"/>
      <c r="J174" s="235"/>
    </row>
    <row r="175" spans="1:11" s="8" customFormat="1" ht="17.25" customHeight="1" x14ac:dyDescent="0.25">
      <c r="A175" s="7"/>
      <c r="B175" s="189"/>
      <c r="C175" s="189"/>
      <c r="D175" s="189"/>
      <c r="E175" s="187" t="s">
        <v>186</v>
      </c>
      <c r="F175" s="189"/>
      <c r="G175" s="189"/>
      <c r="H175" s="189"/>
      <c r="J175" s="235"/>
    </row>
    <row r="176" spans="1:11" s="8" customFormat="1" ht="11.25" customHeight="1" x14ac:dyDescent="0.2">
      <c r="A176" s="7"/>
      <c r="B176" s="189"/>
      <c r="C176" s="189"/>
      <c r="D176" s="189"/>
      <c r="E176" s="189"/>
      <c r="F176" s="189"/>
      <c r="G176" s="189"/>
      <c r="H176" s="189"/>
      <c r="J176" s="235"/>
    </row>
    <row r="177" spans="1:14" ht="22.5" customHeight="1" x14ac:dyDescent="0.25">
      <c r="A177" s="576" t="s">
        <v>506</v>
      </c>
      <c r="B177" s="576"/>
      <c r="C177" s="576"/>
      <c r="D177" s="576"/>
      <c r="E177" s="576"/>
      <c r="F177" s="576"/>
      <c r="G177" s="576"/>
      <c r="H177" s="576"/>
      <c r="I177" s="576"/>
      <c r="J177" s="576"/>
      <c r="K177" s="576"/>
    </row>
    <row r="178" spans="1:14" s="10" customFormat="1" ht="30" customHeight="1" x14ac:dyDescent="0.2">
      <c r="A178" s="577" t="s">
        <v>136</v>
      </c>
      <c r="B178" s="578"/>
      <c r="C178" s="579"/>
      <c r="D178" s="577" t="s">
        <v>190</v>
      </c>
      <c r="E178" s="578"/>
      <c r="F178" s="578"/>
      <c r="G178" s="579"/>
      <c r="H178" s="577" t="s">
        <v>135</v>
      </c>
      <c r="I178" s="578"/>
      <c r="J178" s="578"/>
      <c r="K178" s="579"/>
      <c r="N178" s="10" t="s">
        <v>191</v>
      </c>
    </row>
    <row r="179" spans="1:14" s="54" customFormat="1" ht="12.75" customHeight="1" x14ac:dyDescent="0.2">
      <c r="A179" s="586">
        <v>1</v>
      </c>
      <c r="B179" s="587"/>
      <c r="C179" s="588"/>
      <c r="D179" s="586">
        <v>2</v>
      </c>
      <c r="E179" s="587"/>
      <c r="F179" s="587"/>
      <c r="G179" s="588"/>
      <c r="H179" s="586">
        <v>3</v>
      </c>
      <c r="I179" s="587"/>
      <c r="J179" s="587"/>
      <c r="K179" s="588"/>
    </row>
    <row r="180" spans="1:14" s="9" customFormat="1" ht="12.75" customHeight="1" x14ac:dyDescent="0.2">
      <c r="A180" s="208" t="s">
        <v>390</v>
      </c>
      <c r="B180" s="188"/>
      <c r="C180" s="188"/>
      <c r="D180" s="573">
        <f>SUM(D181:G188)</f>
        <v>0</v>
      </c>
      <c r="E180" s="574"/>
      <c r="F180" s="574"/>
      <c r="G180" s="575"/>
      <c r="H180" s="573"/>
      <c r="I180" s="574"/>
      <c r="J180" s="574"/>
      <c r="K180" s="575"/>
    </row>
    <row r="181" spans="1:14" s="9" customFormat="1" ht="12.75" customHeight="1" x14ac:dyDescent="0.2">
      <c r="A181" s="570" t="s">
        <v>133</v>
      </c>
      <c r="B181" s="571"/>
      <c r="C181" s="572"/>
      <c r="D181" s="573">
        <v>0</v>
      </c>
      <c r="E181" s="574"/>
      <c r="F181" s="574"/>
      <c r="G181" s="575"/>
      <c r="H181" s="573"/>
      <c r="I181" s="574"/>
      <c r="J181" s="574"/>
      <c r="K181" s="575"/>
    </row>
    <row r="182" spans="1:14" s="9" customFormat="1" ht="12.75" customHeight="1" x14ac:dyDescent="0.2">
      <c r="A182" s="570" t="s">
        <v>132</v>
      </c>
      <c r="B182" s="571"/>
      <c r="C182" s="572"/>
      <c r="D182" s="573">
        <v>0</v>
      </c>
      <c r="E182" s="574"/>
      <c r="F182" s="574"/>
      <c r="G182" s="575"/>
      <c r="H182" s="573"/>
      <c r="I182" s="574"/>
      <c r="J182" s="574"/>
      <c r="K182" s="575"/>
    </row>
    <row r="183" spans="1:14" s="9" customFormat="1" ht="12.75" customHeight="1" x14ac:dyDescent="0.2">
      <c r="A183" s="570" t="s">
        <v>131</v>
      </c>
      <c r="B183" s="571"/>
      <c r="C183" s="572"/>
      <c r="D183" s="573">
        <v>0</v>
      </c>
      <c r="E183" s="574"/>
      <c r="F183" s="574"/>
      <c r="G183" s="575"/>
      <c r="H183" s="573"/>
      <c r="I183" s="574"/>
      <c r="J183" s="574"/>
      <c r="K183" s="575"/>
    </row>
    <row r="184" spans="1:14" s="9" customFormat="1" ht="12.75" customHeight="1" x14ac:dyDescent="0.2">
      <c r="A184" s="570" t="s">
        <v>130</v>
      </c>
      <c r="B184" s="571"/>
      <c r="C184" s="572"/>
      <c r="D184" s="573">
        <v>0</v>
      </c>
      <c r="E184" s="574"/>
      <c r="F184" s="574"/>
      <c r="G184" s="575"/>
      <c r="H184" s="573"/>
      <c r="I184" s="574"/>
      <c r="J184" s="574"/>
      <c r="K184" s="575"/>
    </row>
    <row r="185" spans="1:14" s="9" customFormat="1" ht="12.75" customHeight="1" x14ac:dyDescent="0.2">
      <c r="A185" s="570" t="s">
        <v>129</v>
      </c>
      <c r="B185" s="571"/>
      <c r="C185" s="572"/>
      <c r="D185" s="573">
        <v>0</v>
      </c>
      <c r="E185" s="574"/>
      <c r="F185" s="574"/>
      <c r="G185" s="575"/>
      <c r="H185" s="573"/>
      <c r="I185" s="574"/>
      <c r="J185" s="574"/>
      <c r="K185" s="575"/>
    </row>
    <row r="186" spans="1:14" s="9" customFormat="1" ht="12.75" customHeight="1" x14ac:dyDescent="0.2">
      <c r="A186" s="570" t="s">
        <v>128</v>
      </c>
      <c r="B186" s="571"/>
      <c r="C186" s="572"/>
      <c r="D186" s="573">
        <v>0</v>
      </c>
      <c r="E186" s="574"/>
      <c r="F186" s="574"/>
      <c r="G186" s="575"/>
      <c r="H186" s="573"/>
      <c r="I186" s="574"/>
      <c r="J186" s="574"/>
      <c r="K186" s="575"/>
    </row>
    <row r="187" spans="1:14" s="9" customFormat="1" ht="12.75" customHeight="1" x14ac:dyDescent="0.2">
      <c r="A187" s="570" t="s">
        <v>127</v>
      </c>
      <c r="B187" s="571"/>
      <c r="C187" s="572"/>
      <c r="D187" s="573">
        <v>0</v>
      </c>
      <c r="E187" s="574"/>
      <c r="F187" s="574"/>
      <c r="G187" s="575"/>
      <c r="H187" s="573"/>
      <c r="I187" s="574"/>
      <c r="J187" s="574"/>
      <c r="K187" s="575"/>
    </row>
    <row r="188" spans="1:14" s="9" customFormat="1" ht="12.75" customHeight="1" x14ac:dyDescent="0.2">
      <c r="A188" s="570" t="s">
        <v>126</v>
      </c>
      <c r="B188" s="571"/>
      <c r="C188" s="572"/>
      <c r="D188" s="573">
        <v>0</v>
      </c>
      <c r="E188" s="574"/>
      <c r="F188" s="574"/>
      <c r="G188" s="575"/>
      <c r="H188" s="573"/>
      <c r="I188" s="574"/>
      <c r="J188" s="574"/>
      <c r="K188" s="575"/>
    </row>
    <row r="189" spans="1:14" s="9" customFormat="1" ht="12.75" customHeight="1" x14ac:dyDescent="0.2">
      <c r="A189" s="570" t="s">
        <v>125</v>
      </c>
      <c r="B189" s="571"/>
      <c r="C189" s="572"/>
      <c r="D189" s="573">
        <f>SUM('Прил.4_форма-6-ПЛАНналич.возм'!F205:F216)*1000</f>
        <v>683.06</v>
      </c>
      <c r="E189" s="574"/>
      <c r="F189" s="574"/>
      <c r="G189" s="575"/>
      <c r="H189" s="573"/>
      <c r="I189" s="574"/>
      <c r="J189" s="574"/>
      <c r="K189" s="575"/>
    </row>
    <row r="190" spans="1:14" s="9" customFormat="1" ht="12.75" customHeight="1" x14ac:dyDescent="0.2">
      <c r="A190" s="567" t="s">
        <v>96</v>
      </c>
      <c r="B190" s="568"/>
      <c r="C190" s="569"/>
      <c r="D190" s="517">
        <f>D189+D180</f>
        <v>683.06</v>
      </c>
      <c r="E190" s="518"/>
      <c r="F190" s="518"/>
      <c r="G190" s="519"/>
      <c r="H190" s="517"/>
      <c r="I190" s="518"/>
      <c r="J190" s="518"/>
      <c r="K190" s="519"/>
    </row>
    <row r="191" spans="1:14" s="9" customFormat="1" ht="12.75" customHeight="1" x14ac:dyDescent="0.2">
      <c r="A191" s="252"/>
      <c r="B191" s="252"/>
      <c r="C191" s="252"/>
      <c r="D191" s="253"/>
      <c r="E191" s="253"/>
      <c r="F191" s="253"/>
      <c r="G191" s="253"/>
      <c r="H191" s="253"/>
      <c r="I191" s="253"/>
      <c r="J191" s="253"/>
      <c r="K191" s="253"/>
    </row>
    <row r="192" spans="1:14" ht="11.25" customHeight="1" x14ac:dyDescent="0.25">
      <c r="C192" s="5"/>
      <c r="D192" s="5"/>
      <c r="E192" s="5"/>
      <c r="F192" s="5"/>
      <c r="G192" s="5"/>
      <c r="H192" s="5"/>
      <c r="I192" s="5"/>
      <c r="J192" s="232"/>
      <c r="K192" s="58" t="s">
        <v>141</v>
      </c>
    </row>
    <row r="193" spans="1:14" s="3" customFormat="1" ht="11.25" customHeight="1" x14ac:dyDescent="0.2">
      <c r="C193" s="2"/>
      <c r="D193" s="2"/>
      <c r="E193" s="2"/>
      <c r="F193" s="2"/>
      <c r="G193" s="2"/>
      <c r="H193" s="2"/>
      <c r="I193" s="2"/>
      <c r="J193" s="233"/>
      <c r="K193" s="59" t="s">
        <v>110</v>
      </c>
    </row>
    <row r="194" spans="1:14" s="3" customFormat="1" ht="11.25" customHeight="1" x14ac:dyDescent="0.2">
      <c r="C194" s="2"/>
      <c r="D194" s="2"/>
      <c r="E194" s="2"/>
      <c r="F194" s="2"/>
      <c r="G194" s="2"/>
      <c r="H194" s="2"/>
      <c r="I194" s="2"/>
      <c r="J194" s="233"/>
      <c r="K194" s="27" t="s">
        <v>140</v>
      </c>
    </row>
    <row r="195" spans="1:14" s="3" customFormat="1" ht="11.25" customHeight="1" x14ac:dyDescent="0.2">
      <c r="C195" s="2"/>
      <c r="D195" s="2"/>
      <c r="E195" s="2"/>
      <c r="F195" s="2"/>
      <c r="G195" s="2"/>
      <c r="H195" s="2"/>
      <c r="I195" s="2"/>
      <c r="J195" s="233"/>
      <c r="K195" s="27"/>
    </row>
    <row r="196" spans="1:14" s="4" customFormat="1" ht="46.5" customHeight="1" x14ac:dyDescent="0.25">
      <c r="A196" s="552" t="s">
        <v>139</v>
      </c>
      <c r="B196" s="552"/>
      <c r="C196" s="552"/>
      <c r="D196" s="552"/>
      <c r="E196" s="552"/>
      <c r="F196" s="552"/>
      <c r="G196" s="552"/>
      <c r="H196" s="552"/>
      <c r="I196" s="552"/>
      <c r="J196" s="552"/>
      <c r="K196" s="552"/>
    </row>
    <row r="197" spans="1:14" s="186" customFormat="1" ht="15.75" x14ac:dyDescent="0.25">
      <c r="A197" s="565" t="s">
        <v>120</v>
      </c>
      <c r="B197" s="565"/>
      <c r="C197" s="565"/>
      <c r="D197" s="565"/>
      <c r="E197" s="565"/>
      <c r="F197" s="565"/>
      <c r="G197" s="565"/>
      <c r="H197" s="565"/>
      <c r="I197" s="56" t="s">
        <v>373</v>
      </c>
      <c r="J197" s="234">
        <v>23</v>
      </c>
      <c r="K197" s="186" t="s">
        <v>137</v>
      </c>
    </row>
    <row r="198" spans="1:14" s="8" customFormat="1" ht="11.25" customHeight="1" x14ac:dyDescent="0.2">
      <c r="A198" s="7"/>
      <c r="B198" s="566" t="s">
        <v>13</v>
      </c>
      <c r="C198" s="566"/>
      <c r="D198" s="566"/>
      <c r="E198" s="566"/>
      <c r="F198" s="566"/>
      <c r="G198" s="566"/>
      <c r="H198" s="566"/>
      <c r="J198" s="235"/>
    </row>
    <row r="199" spans="1:14" s="8" customFormat="1" ht="17.25" customHeight="1" x14ac:dyDescent="0.25">
      <c r="A199" s="7"/>
      <c r="B199" s="189"/>
      <c r="C199" s="189"/>
      <c r="D199" s="189"/>
      <c r="E199" s="187" t="s">
        <v>186</v>
      </c>
      <c r="F199" s="189"/>
      <c r="G199" s="189"/>
      <c r="H199" s="189"/>
      <c r="J199" s="235"/>
    </row>
    <row r="200" spans="1:14" s="8" customFormat="1" ht="11.25" customHeight="1" x14ac:dyDescent="0.2">
      <c r="A200" s="7"/>
      <c r="B200" s="189"/>
      <c r="C200" s="189"/>
      <c r="D200" s="189"/>
      <c r="E200" s="189"/>
      <c r="F200" s="189"/>
      <c r="G200" s="189"/>
      <c r="H200" s="189"/>
      <c r="J200" s="235"/>
    </row>
    <row r="201" spans="1:14" ht="22.5" customHeight="1" x14ac:dyDescent="0.25">
      <c r="A201" s="576" t="s">
        <v>507</v>
      </c>
      <c r="B201" s="576"/>
      <c r="C201" s="576"/>
      <c r="D201" s="576"/>
      <c r="E201" s="576"/>
      <c r="F201" s="576"/>
      <c r="G201" s="576"/>
      <c r="H201" s="576"/>
      <c r="I201" s="576"/>
      <c r="J201" s="576"/>
      <c r="K201" s="576"/>
    </row>
    <row r="202" spans="1:14" s="10" customFormat="1" ht="30" customHeight="1" x14ac:dyDescent="0.2">
      <c r="A202" s="577" t="s">
        <v>136</v>
      </c>
      <c r="B202" s="578"/>
      <c r="C202" s="579"/>
      <c r="D202" s="577" t="s">
        <v>190</v>
      </c>
      <c r="E202" s="578"/>
      <c r="F202" s="578"/>
      <c r="G202" s="579"/>
      <c r="H202" s="577" t="s">
        <v>135</v>
      </c>
      <c r="I202" s="578"/>
      <c r="J202" s="578"/>
      <c r="K202" s="579"/>
      <c r="N202" s="10" t="s">
        <v>191</v>
      </c>
    </row>
    <row r="203" spans="1:14" s="54" customFormat="1" ht="12.75" customHeight="1" x14ac:dyDescent="0.2">
      <c r="A203" s="586">
        <v>1</v>
      </c>
      <c r="B203" s="587"/>
      <c r="C203" s="588"/>
      <c r="D203" s="586">
        <v>2</v>
      </c>
      <c r="E203" s="587"/>
      <c r="F203" s="587"/>
      <c r="G203" s="588"/>
      <c r="H203" s="586">
        <v>3</v>
      </c>
      <c r="I203" s="587"/>
      <c r="J203" s="587"/>
      <c r="K203" s="588"/>
    </row>
    <row r="204" spans="1:14" s="9" customFormat="1" ht="12.75" customHeight="1" x14ac:dyDescent="0.2">
      <c r="A204" s="208" t="s">
        <v>390</v>
      </c>
      <c r="B204" s="188"/>
      <c r="C204" s="188"/>
      <c r="D204" s="573">
        <f>SUM(D205:G212)</f>
        <v>0</v>
      </c>
      <c r="E204" s="574"/>
      <c r="F204" s="574"/>
      <c r="G204" s="575"/>
      <c r="H204" s="573"/>
      <c r="I204" s="574"/>
      <c r="J204" s="574"/>
      <c r="K204" s="575"/>
    </row>
    <row r="205" spans="1:14" s="9" customFormat="1" ht="12.75" customHeight="1" x14ac:dyDescent="0.2">
      <c r="A205" s="570" t="s">
        <v>133</v>
      </c>
      <c r="B205" s="571"/>
      <c r="C205" s="572"/>
      <c r="D205" s="573">
        <v>0</v>
      </c>
      <c r="E205" s="574"/>
      <c r="F205" s="574"/>
      <c r="G205" s="575"/>
      <c r="H205" s="573"/>
      <c r="I205" s="574"/>
      <c r="J205" s="574"/>
      <c r="K205" s="575"/>
    </row>
    <row r="206" spans="1:14" s="9" customFormat="1" ht="12.75" customHeight="1" x14ac:dyDescent="0.2">
      <c r="A206" s="570" t="s">
        <v>132</v>
      </c>
      <c r="B206" s="571"/>
      <c r="C206" s="572"/>
      <c r="D206" s="573">
        <v>0</v>
      </c>
      <c r="E206" s="574"/>
      <c r="F206" s="574"/>
      <c r="G206" s="575"/>
      <c r="H206" s="573"/>
      <c r="I206" s="574"/>
      <c r="J206" s="574"/>
      <c r="K206" s="575"/>
    </row>
    <row r="207" spans="1:14" s="9" customFormat="1" ht="12.75" customHeight="1" x14ac:dyDescent="0.2">
      <c r="A207" s="570" t="s">
        <v>131</v>
      </c>
      <c r="B207" s="571"/>
      <c r="C207" s="572"/>
      <c r="D207" s="573">
        <v>0</v>
      </c>
      <c r="E207" s="574"/>
      <c r="F207" s="574"/>
      <c r="G207" s="575"/>
      <c r="H207" s="573"/>
      <c r="I207" s="574"/>
      <c r="J207" s="574"/>
      <c r="K207" s="575"/>
    </row>
    <row r="208" spans="1:14" s="9" customFormat="1" ht="12.75" customHeight="1" x14ac:dyDescent="0.2">
      <c r="A208" s="570" t="s">
        <v>130</v>
      </c>
      <c r="B208" s="571"/>
      <c r="C208" s="572"/>
      <c r="D208" s="573">
        <v>0</v>
      </c>
      <c r="E208" s="574"/>
      <c r="F208" s="574"/>
      <c r="G208" s="575"/>
      <c r="H208" s="573"/>
      <c r="I208" s="574"/>
      <c r="J208" s="574"/>
      <c r="K208" s="575"/>
    </row>
    <row r="209" spans="1:11" s="9" customFormat="1" ht="12.75" customHeight="1" x14ac:dyDescent="0.2">
      <c r="A209" s="570" t="s">
        <v>129</v>
      </c>
      <c r="B209" s="571"/>
      <c r="C209" s="572"/>
      <c r="D209" s="573">
        <v>0</v>
      </c>
      <c r="E209" s="574"/>
      <c r="F209" s="574"/>
      <c r="G209" s="575"/>
      <c r="H209" s="573"/>
      <c r="I209" s="574"/>
      <c r="J209" s="574"/>
      <c r="K209" s="575"/>
    </row>
    <row r="210" spans="1:11" s="9" customFormat="1" ht="12.75" customHeight="1" x14ac:dyDescent="0.2">
      <c r="A210" s="570" t="s">
        <v>128</v>
      </c>
      <c r="B210" s="571"/>
      <c r="C210" s="572"/>
      <c r="D210" s="573">
        <v>0</v>
      </c>
      <c r="E210" s="574"/>
      <c r="F210" s="574"/>
      <c r="G210" s="575"/>
      <c r="H210" s="573"/>
      <c r="I210" s="574"/>
      <c r="J210" s="574"/>
      <c r="K210" s="575"/>
    </row>
    <row r="211" spans="1:11" s="9" customFormat="1" ht="12.75" customHeight="1" x14ac:dyDescent="0.2">
      <c r="A211" s="570" t="s">
        <v>127</v>
      </c>
      <c r="B211" s="571"/>
      <c r="C211" s="572"/>
      <c r="D211" s="573">
        <v>0</v>
      </c>
      <c r="E211" s="574"/>
      <c r="F211" s="574"/>
      <c r="G211" s="575"/>
      <c r="H211" s="573"/>
      <c r="I211" s="574"/>
      <c r="J211" s="574"/>
      <c r="K211" s="575"/>
    </row>
    <row r="212" spans="1:11" s="9" customFormat="1" ht="12.75" customHeight="1" x14ac:dyDescent="0.2">
      <c r="A212" s="570" t="s">
        <v>126</v>
      </c>
      <c r="B212" s="571"/>
      <c r="C212" s="572"/>
      <c r="D212" s="573">
        <v>0</v>
      </c>
      <c r="E212" s="574"/>
      <c r="F212" s="574"/>
      <c r="G212" s="575"/>
      <c r="H212" s="573"/>
      <c r="I212" s="574"/>
      <c r="J212" s="574"/>
      <c r="K212" s="575"/>
    </row>
    <row r="213" spans="1:11" s="9" customFormat="1" ht="12.75" customHeight="1" x14ac:dyDescent="0.2">
      <c r="A213" s="570" t="s">
        <v>125</v>
      </c>
      <c r="B213" s="571"/>
      <c r="C213" s="572"/>
      <c r="D213" s="573">
        <f>SUM('Прил.4_форма-6-ПЛАНналич.возм'!F232:F254)*1000</f>
        <v>1392.6499999999999</v>
      </c>
      <c r="E213" s="574"/>
      <c r="F213" s="574"/>
      <c r="G213" s="575"/>
      <c r="H213" s="573"/>
      <c r="I213" s="574"/>
      <c r="J213" s="574"/>
      <c r="K213" s="575"/>
    </row>
    <row r="214" spans="1:11" s="9" customFormat="1" ht="12.75" customHeight="1" x14ac:dyDescent="0.2">
      <c r="A214" s="567" t="s">
        <v>96</v>
      </c>
      <c r="B214" s="568"/>
      <c r="C214" s="569"/>
      <c r="D214" s="517">
        <f>D213+D204</f>
        <v>1392.6499999999999</v>
      </c>
      <c r="E214" s="518"/>
      <c r="F214" s="518"/>
      <c r="G214" s="519"/>
      <c r="H214" s="517"/>
      <c r="I214" s="518"/>
      <c r="J214" s="518"/>
      <c r="K214" s="519"/>
    </row>
    <row r="215" spans="1:11" s="9" customFormat="1" ht="12.75" customHeight="1" x14ac:dyDescent="0.2">
      <c r="A215" s="252"/>
      <c r="B215" s="252"/>
      <c r="C215" s="252"/>
      <c r="D215" s="253"/>
      <c r="E215" s="253"/>
      <c r="F215" s="253"/>
      <c r="G215" s="253"/>
      <c r="H215" s="253"/>
      <c r="I215" s="253"/>
      <c r="J215" s="253"/>
      <c r="K215" s="253"/>
    </row>
    <row r="216" spans="1:11" ht="11.25" customHeight="1" x14ac:dyDescent="0.25">
      <c r="C216" s="5"/>
      <c r="D216" s="5"/>
      <c r="E216" s="5"/>
      <c r="F216" s="5"/>
      <c r="G216" s="5"/>
      <c r="H216" s="5"/>
      <c r="I216" s="5"/>
      <c r="J216" s="232"/>
      <c r="K216" s="58" t="s">
        <v>141</v>
      </c>
    </row>
    <row r="217" spans="1:11" s="3" customFormat="1" ht="11.25" customHeight="1" x14ac:dyDescent="0.2">
      <c r="C217" s="2"/>
      <c r="D217" s="2"/>
      <c r="E217" s="2"/>
      <c r="F217" s="2"/>
      <c r="G217" s="2"/>
      <c r="H217" s="2"/>
      <c r="I217" s="2"/>
      <c r="J217" s="233"/>
      <c r="K217" s="59" t="s">
        <v>110</v>
      </c>
    </row>
    <row r="218" spans="1:11" s="3" customFormat="1" ht="11.25" customHeight="1" x14ac:dyDescent="0.2">
      <c r="C218" s="2"/>
      <c r="D218" s="2"/>
      <c r="E218" s="2"/>
      <c r="F218" s="2"/>
      <c r="G218" s="2"/>
      <c r="H218" s="2"/>
      <c r="I218" s="2"/>
      <c r="J218" s="233"/>
      <c r="K218" s="27" t="s">
        <v>140</v>
      </c>
    </row>
    <row r="219" spans="1:11" s="3" customFormat="1" ht="11.25" customHeight="1" x14ac:dyDescent="0.2">
      <c r="C219" s="2"/>
      <c r="D219" s="2"/>
      <c r="E219" s="2"/>
      <c r="F219" s="2"/>
      <c r="G219" s="2"/>
      <c r="H219" s="2"/>
      <c r="I219" s="2"/>
      <c r="J219" s="233"/>
      <c r="K219" s="27"/>
    </row>
    <row r="220" spans="1:11" s="4" customFormat="1" ht="46.5" customHeight="1" x14ac:dyDescent="0.25">
      <c r="A220" s="552" t="s">
        <v>139</v>
      </c>
      <c r="B220" s="552"/>
      <c r="C220" s="552"/>
      <c r="D220" s="552"/>
      <c r="E220" s="552"/>
      <c r="F220" s="552"/>
      <c r="G220" s="552"/>
      <c r="H220" s="552"/>
      <c r="I220" s="552"/>
      <c r="J220" s="552"/>
      <c r="K220" s="552"/>
    </row>
    <row r="221" spans="1:11" s="190" customFormat="1" ht="15.75" x14ac:dyDescent="0.25">
      <c r="A221" s="565" t="s">
        <v>120</v>
      </c>
      <c r="B221" s="565"/>
      <c r="C221" s="565"/>
      <c r="D221" s="565"/>
      <c r="E221" s="565"/>
      <c r="F221" s="565"/>
      <c r="G221" s="565"/>
      <c r="H221" s="565"/>
      <c r="I221" s="56" t="s">
        <v>373</v>
      </c>
      <c r="J221" s="234" t="s">
        <v>484</v>
      </c>
      <c r="K221" s="190" t="s">
        <v>137</v>
      </c>
    </row>
    <row r="222" spans="1:11" s="8" customFormat="1" ht="11.25" customHeight="1" x14ac:dyDescent="0.2">
      <c r="A222" s="7"/>
      <c r="B222" s="566" t="s">
        <v>13</v>
      </c>
      <c r="C222" s="566"/>
      <c r="D222" s="566"/>
      <c r="E222" s="566"/>
      <c r="F222" s="566"/>
      <c r="G222" s="566"/>
      <c r="H222" s="566"/>
      <c r="J222" s="235"/>
    </row>
    <row r="223" spans="1:11" s="8" customFormat="1" ht="17.25" customHeight="1" x14ac:dyDescent="0.25">
      <c r="A223" s="7"/>
      <c r="B223" s="193"/>
      <c r="C223" s="193"/>
      <c r="D223" s="193"/>
      <c r="E223" s="191" t="s">
        <v>186</v>
      </c>
      <c r="F223" s="193"/>
      <c r="G223" s="193"/>
      <c r="H223" s="193"/>
      <c r="J223" s="235"/>
    </row>
    <row r="224" spans="1:11" s="8" customFormat="1" ht="11.25" customHeight="1" x14ac:dyDescent="0.2">
      <c r="A224" s="7"/>
      <c r="B224" s="193"/>
      <c r="C224" s="193"/>
      <c r="D224" s="193"/>
      <c r="E224" s="193"/>
      <c r="F224" s="193"/>
      <c r="G224" s="193"/>
      <c r="H224" s="193"/>
      <c r="J224" s="235"/>
    </row>
    <row r="225" spans="1:14" ht="22.5" customHeight="1" x14ac:dyDescent="0.25">
      <c r="A225" s="576" t="s">
        <v>508</v>
      </c>
      <c r="B225" s="576"/>
      <c r="C225" s="576"/>
      <c r="D225" s="576"/>
      <c r="E225" s="576"/>
      <c r="F225" s="576"/>
      <c r="G225" s="576"/>
      <c r="H225" s="576"/>
      <c r="I225" s="576"/>
      <c r="J225" s="576"/>
      <c r="K225" s="576"/>
    </row>
    <row r="226" spans="1:14" s="10" customFormat="1" ht="30" customHeight="1" x14ac:dyDescent="0.2">
      <c r="A226" s="577" t="s">
        <v>136</v>
      </c>
      <c r="B226" s="578"/>
      <c r="C226" s="579"/>
      <c r="D226" s="577" t="s">
        <v>190</v>
      </c>
      <c r="E226" s="578"/>
      <c r="F226" s="578"/>
      <c r="G226" s="579"/>
      <c r="H226" s="577" t="s">
        <v>135</v>
      </c>
      <c r="I226" s="578"/>
      <c r="J226" s="578"/>
      <c r="K226" s="579"/>
      <c r="N226" s="10" t="s">
        <v>191</v>
      </c>
    </row>
    <row r="227" spans="1:14" s="54" customFormat="1" ht="12.75" customHeight="1" x14ac:dyDescent="0.2">
      <c r="A227" s="586">
        <v>1</v>
      </c>
      <c r="B227" s="587"/>
      <c r="C227" s="588"/>
      <c r="D227" s="586">
        <v>2</v>
      </c>
      <c r="E227" s="587"/>
      <c r="F227" s="587"/>
      <c r="G227" s="588"/>
      <c r="H227" s="586">
        <v>3</v>
      </c>
      <c r="I227" s="587"/>
      <c r="J227" s="587"/>
      <c r="K227" s="588"/>
    </row>
    <row r="228" spans="1:14" s="9" customFormat="1" ht="12.75" customHeight="1" x14ac:dyDescent="0.2">
      <c r="A228" s="208" t="s">
        <v>390</v>
      </c>
      <c r="B228" s="192"/>
      <c r="C228" s="192"/>
      <c r="D228" s="573">
        <f>SUM(D229:G236)</f>
        <v>0</v>
      </c>
      <c r="E228" s="574"/>
      <c r="F228" s="574"/>
      <c r="G228" s="575"/>
      <c r="H228" s="573"/>
      <c r="I228" s="574"/>
      <c r="J228" s="574"/>
      <c r="K228" s="575"/>
    </row>
    <row r="229" spans="1:14" s="9" customFormat="1" ht="12.75" customHeight="1" x14ac:dyDescent="0.2">
      <c r="A229" s="570" t="s">
        <v>133</v>
      </c>
      <c r="B229" s="571"/>
      <c r="C229" s="572"/>
      <c r="D229" s="573">
        <v>0</v>
      </c>
      <c r="E229" s="574"/>
      <c r="F229" s="574"/>
      <c r="G229" s="575"/>
      <c r="H229" s="573"/>
      <c r="I229" s="574"/>
      <c r="J229" s="574"/>
      <c r="K229" s="575"/>
    </row>
    <row r="230" spans="1:14" s="9" customFormat="1" ht="12.75" customHeight="1" x14ac:dyDescent="0.2">
      <c r="A230" s="570" t="s">
        <v>132</v>
      </c>
      <c r="B230" s="571"/>
      <c r="C230" s="572"/>
      <c r="D230" s="573">
        <v>0</v>
      </c>
      <c r="E230" s="574"/>
      <c r="F230" s="574"/>
      <c r="G230" s="575"/>
      <c r="H230" s="573"/>
      <c r="I230" s="574"/>
      <c r="J230" s="574"/>
      <c r="K230" s="575"/>
    </row>
    <row r="231" spans="1:14" s="9" customFormat="1" ht="12.75" customHeight="1" x14ac:dyDescent="0.2">
      <c r="A231" s="570" t="s">
        <v>131</v>
      </c>
      <c r="B231" s="571"/>
      <c r="C231" s="572"/>
      <c r="D231" s="573">
        <v>0</v>
      </c>
      <c r="E231" s="574"/>
      <c r="F231" s="574"/>
      <c r="G231" s="575"/>
      <c r="H231" s="573"/>
      <c r="I231" s="574"/>
      <c r="J231" s="574"/>
      <c r="K231" s="575"/>
    </row>
    <row r="232" spans="1:14" s="9" customFormat="1" ht="12.75" customHeight="1" x14ac:dyDescent="0.2">
      <c r="A232" s="570" t="s">
        <v>130</v>
      </c>
      <c r="B232" s="571"/>
      <c r="C232" s="572"/>
      <c r="D232" s="573">
        <v>0</v>
      </c>
      <c r="E232" s="574"/>
      <c r="F232" s="574"/>
      <c r="G232" s="575"/>
      <c r="H232" s="573"/>
      <c r="I232" s="574"/>
      <c r="J232" s="574"/>
      <c r="K232" s="575"/>
    </row>
    <row r="233" spans="1:14" s="9" customFormat="1" ht="12.75" customHeight="1" x14ac:dyDescent="0.2">
      <c r="A233" s="570" t="s">
        <v>129</v>
      </c>
      <c r="B233" s="571"/>
      <c r="C233" s="572"/>
      <c r="D233" s="573">
        <v>0</v>
      </c>
      <c r="E233" s="574"/>
      <c r="F233" s="574"/>
      <c r="G233" s="575"/>
      <c r="H233" s="573"/>
      <c r="I233" s="574"/>
      <c r="J233" s="574"/>
      <c r="K233" s="575"/>
    </row>
    <row r="234" spans="1:14" s="9" customFormat="1" ht="12.75" customHeight="1" x14ac:dyDescent="0.2">
      <c r="A234" s="570" t="s">
        <v>128</v>
      </c>
      <c r="B234" s="571"/>
      <c r="C234" s="572"/>
      <c r="D234" s="573">
        <v>0</v>
      </c>
      <c r="E234" s="574"/>
      <c r="F234" s="574"/>
      <c r="G234" s="575"/>
      <c r="H234" s="573"/>
      <c r="I234" s="574"/>
      <c r="J234" s="574"/>
      <c r="K234" s="575"/>
    </row>
    <row r="235" spans="1:14" s="9" customFormat="1" ht="12.75" customHeight="1" x14ac:dyDescent="0.2">
      <c r="A235" s="570" t="s">
        <v>127</v>
      </c>
      <c r="B235" s="571"/>
      <c r="C235" s="572"/>
      <c r="D235" s="573">
        <v>0</v>
      </c>
      <c r="E235" s="574"/>
      <c r="F235" s="574"/>
      <c r="G235" s="575"/>
      <c r="H235" s="573"/>
      <c r="I235" s="574"/>
      <c r="J235" s="574"/>
      <c r="K235" s="575"/>
    </row>
    <row r="236" spans="1:14" s="9" customFormat="1" ht="12.75" customHeight="1" x14ac:dyDescent="0.2">
      <c r="A236" s="570" t="s">
        <v>126</v>
      </c>
      <c r="B236" s="571"/>
      <c r="C236" s="572"/>
      <c r="D236" s="573">
        <v>0</v>
      </c>
      <c r="E236" s="574"/>
      <c r="F236" s="574"/>
      <c r="G236" s="575"/>
      <c r="H236" s="573"/>
      <c r="I236" s="574"/>
      <c r="J236" s="574"/>
      <c r="K236" s="575"/>
    </row>
    <row r="237" spans="1:14" s="9" customFormat="1" ht="12.75" customHeight="1" x14ac:dyDescent="0.2">
      <c r="A237" s="570" t="s">
        <v>125</v>
      </c>
      <c r="B237" s="571"/>
      <c r="C237" s="572"/>
      <c r="D237" s="573">
        <f>SUM('Прил.4_форма-6-ПЛАНналич.возм'!F259:F270)*1000</f>
        <v>1093.1120000000001</v>
      </c>
      <c r="E237" s="574"/>
      <c r="F237" s="574"/>
      <c r="G237" s="575"/>
      <c r="H237" s="573"/>
      <c r="I237" s="574"/>
      <c r="J237" s="574"/>
      <c r="K237" s="575"/>
    </row>
    <row r="238" spans="1:14" s="9" customFormat="1" ht="12.75" customHeight="1" x14ac:dyDescent="0.2">
      <c r="A238" s="567" t="s">
        <v>96</v>
      </c>
      <c r="B238" s="568"/>
      <c r="C238" s="569"/>
      <c r="D238" s="517">
        <f>D237+D228</f>
        <v>1093.1120000000001</v>
      </c>
      <c r="E238" s="518"/>
      <c r="F238" s="518"/>
      <c r="G238" s="519"/>
      <c r="H238" s="517"/>
      <c r="I238" s="518"/>
      <c r="J238" s="518"/>
      <c r="K238" s="519"/>
    </row>
    <row r="239" spans="1:14" s="9" customFormat="1" ht="12.75" customHeight="1" x14ac:dyDescent="0.2">
      <c r="A239" s="252"/>
      <c r="B239" s="252"/>
      <c r="C239" s="252"/>
      <c r="D239" s="253"/>
      <c r="E239" s="253"/>
      <c r="F239" s="253"/>
      <c r="G239" s="253"/>
      <c r="H239" s="253"/>
      <c r="I239" s="253"/>
      <c r="J239" s="253"/>
      <c r="K239" s="253"/>
    </row>
    <row r="240" spans="1:14" ht="11.25" customHeight="1" x14ac:dyDescent="0.25">
      <c r="C240" s="5"/>
      <c r="D240" s="5"/>
      <c r="E240" s="5"/>
      <c r="F240" s="5"/>
      <c r="G240" s="5"/>
      <c r="H240" s="5"/>
      <c r="I240" s="5"/>
      <c r="J240" s="232"/>
      <c r="K240" s="58" t="s">
        <v>141</v>
      </c>
    </row>
    <row r="241" spans="1:14" s="3" customFormat="1" ht="11.25" customHeight="1" x14ac:dyDescent="0.2">
      <c r="C241" s="2"/>
      <c r="D241" s="2"/>
      <c r="E241" s="2"/>
      <c r="F241" s="2"/>
      <c r="G241" s="2"/>
      <c r="H241" s="2"/>
      <c r="I241" s="2"/>
      <c r="J241" s="233"/>
      <c r="K241" s="59" t="s">
        <v>110</v>
      </c>
    </row>
    <row r="242" spans="1:14" s="3" customFormat="1" ht="11.25" customHeight="1" x14ac:dyDescent="0.2">
      <c r="C242" s="2"/>
      <c r="D242" s="2"/>
      <c r="E242" s="2"/>
      <c r="F242" s="2"/>
      <c r="G242" s="2"/>
      <c r="H242" s="2"/>
      <c r="I242" s="2"/>
      <c r="J242" s="233"/>
      <c r="K242" s="27" t="s">
        <v>140</v>
      </c>
    </row>
    <row r="243" spans="1:14" s="3" customFormat="1" ht="11.25" customHeight="1" x14ac:dyDescent="0.2">
      <c r="C243" s="2"/>
      <c r="D243" s="2"/>
      <c r="E243" s="2"/>
      <c r="F243" s="2"/>
      <c r="G243" s="2"/>
      <c r="H243" s="2"/>
      <c r="I243" s="2"/>
      <c r="J243" s="233"/>
      <c r="K243" s="27"/>
    </row>
    <row r="244" spans="1:14" s="4" customFormat="1" ht="46.5" customHeight="1" x14ac:dyDescent="0.25">
      <c r="A244" s="552" t="s">
        <v>139</v>
      </c>
      <c r="B244" s="552"/>
      <c r="C244" s="552"/>
      <c r="D244" s="552"/>
      <c r="E244" s="552"/>
      <c r="F244" s="552"/>
      <c r="G244" s="552"/>
      <c r="H244" s="552"/>
      <c r="I244" s="552"/>
      <c r="J244" s="552"/>
      <c r="K244" s="552"/>
    </row>
    <row r="245" spans="1:14" s="196" customFormat="1" ht="15.75" x14ac:dyDescent="0.25">
      <c r="A245" s="565" t="s">
        <v>120</v>
      </c>
      <c r="B245" s="565"/>
      <c r="C245" s="565"/>
      <c r="D245" s="565"/>
      <c r="E245" s="565"/>
      <c r="F245" s="565"/>
      <c r="G245" s="565"/>
      <c r="H245" s="565"/>
      <c r="I245" s="56" t="s">
        <v>373</v>
      </c>
      <c r="J245" s="234">
        <v>23</v>
      </c>
      <c r="K245" s="196" t="s">
        <v>137</v>
      </c>
    </row>
    <row r="246" spans="1:14" s="8" customFormat="1" ht="11.25" customHeight="1" x14ac:dyDescent="0.2">
      <c r="A246" s="7"/>
      <c r="B246" s="566" t="s">
        <v>13</v>
      </c>
      <c r="C246" s="566"/>
      <c r="D246" s="566"/>
      <c r="E246" s="566"/>
      <c r="F246" s="566"/>
      <c r="G246" s="566"/>
      <c r="H246" s="566"/>
      <c r="J246" s="235"/>
    </row>
    <row r="247" spans="1:14" s="8" customFormat="1" ht="17.25" customHeight="1" x14ac:dyDescent="0.25">
      <c r="A247" s="7"/>
      <c r="B247" s="200"/>
      <c r="C247" s="200"/>
      <c r="D247" s="200"/>
      <c r="E247" s="197" t="s">
        <v>186</v>
      </c>
      <c r="F247" s="200"/>
      <c r="G247" s="200"/>
      <c r="H247" s="200"/>
      <c r="J247" s="235"/>
    </row>
    <row r="248" spans="1:14" s="8" customFormat="1" ht="11.25" customHeight="1" x14ac:dyDescent="0.2">
      <c r="A248" s="7"/>
      <c r="B248" s="200"/>
      <c r="C248" s="200"/>
      <c r="D248" s="200"/>
      <c r="E248" s="200"/>
      <c r="F248" s="200"/>
      <c r="G248" s="200"/>
      <c r="H248" s="200"/>
      <c r="J248" s="235"/>
    </row>
    <row r="249" spans="1:14" ht="22.5" customHeight="1" x14ac:dyDescent="0.25">
      <c r="A249" s="576" t="s">
        <v>509</v>
      </c>
      <c r="B249" s="576"/>
      <c r="C249" s="576"/>
      <c r="D249" s="576"/>
      <c r="E249" s="576"/>
      <c r="F249" s="576"/>
      <c r="G249" s="576"/>
      <c r="H249" s="576"/>
      <c r="I249" s="576"/>
      <c r="J249" s="576"/>
      <c r="K249" s="576"/>
    </row>
    <row r="250" spans="1:14" s="10" customFormat="1" ht="30" customHeight="1" x14ac:dyDescent="0.2">
      <c r="A250" s="577" t="s">
        <v>136</v>
      </c>
      <c r="B250" s="578"/>
      <c r="C250" s="579"/>
      <c r="D250" s="577" t="s">
        <v>190</v>
      </c>
      <c r="E250" s="578"/>
      <c r="F250" s="578"/>
      <c r="G250" s="579"/>
      <c r="H250" s="577" t="s">
        <v>135</v>
      </c>
      <c r="I250" s="578"/>
      <c r="J250" s="578"/>
      <c r="K250" s="579"/>
      <c r="N250" s="10" t="s">
        <v>191</v>
      </c>
    </row>
    <row r="251" spans="1:14" s="54" customFormat="1" ht="12.75" customHeight="1" x14ac:dyDescent="0.2">
      <c r="A251" s="586">
        <v>1</v>
      </c>
      <c r="B251" s="587"/>
      <c r="C251" s="588"/>
      <c r="D251" s="586">
        <v>2</v>
      </c>
      <c r="E251" s="587"/>
      <c r="F251" s="587"/>
      <c r="G251" s="588"/>
      <c r="H251" s="586">
        <v>3</v>
      </c>
      <c r="I251" s="587"/>
      <c r="J251" s="587"/>
      <c r="K251" s="588"/>
    </row>
    <row r="252" spans="1:14" s="9" customFormat="1" ht="12.75" customHeight="1" x14ac:dyDescent="0.2">
      <c r="A252" s="208" t="s">
        <v>390</v>
      </c>
      <c r="B252" s="199"/>
      <c r="C252" s="199"/>
      <c r="D252" s="573">
        <f>SUM(D253:G260)</f>
        <v>0</v>
      </c>
      <c r="E252" s="574"/>
      <c r="F252" s="574"/>
      <c r="G252" s="575"/>
      <c r="H252" s="573"/>
      <c r="I252" s="574"/>
      <c r="J252" s="574"/>
      <c r="K252" s="575"/>
    </row>
    <row r="253" spans="1:14" s="9" customFormat="1" ht="12.75" customHeight="1" x14ac:dyDescent="0.2">
      <c r="A253" s="570" t="s">
        <v>133</v>
      </c>
      <c r="B253" s="571"/>
      <c r="C253" s="572"/>
      <c r="D253" s="573">
        <v>0</v>
      </c>
      <c r="E253" s="574"/>
      <c r="F253" s="574"/>
      <c r="G253" s="575"/>
      <c r="H253" s="573"/>
      <c r="I253" s="574"/>
      <c r="J253" s="574"/>
      <c r="K253" s="575"/>
    </row>
    <row r="254" spans="1:14" s="9" customFormat="1" ht="12.75" customHeight="1" x14ac:dyDescent="0.2">
      <c r="A254" s="570" t="s">
        <v>132</v>
      </c>
      <c r="B254" s="571"/>
      <c r="C254" s="572"/>
      <c r="D254" s="573">
        <v>0</v>
      </c>
      <c r="E254" s="574"/>
      <c r="F254" s="574"/>
      <c r="G254" s="575"/>
      <c r="H254" s="573"/>
      <c r="I254" s="574"/>
      <c r="J254" s="574"/>
      <c r="K254" s="575"/>
    </row>
    <row r="255" spans="1:14" s="9" customFormat="1" ht="12.75" customHeight="1" x14ac:dyDescent="0.2">
      <c r="A255" s="570" t="s">
        <v>131</v>
      </c>
      <c r="B255" s="571"/>
      <c r="C255" s="572"/>
      <c r="D255" s="573">
        <v>0</v>
      </c>
      <c r="E255" s="574"/>
      <c r="F255" s="574"/>
      <c r="G255" s="575"/>
      <c r="H255" s="573"/>
      <c r="I255" s="574"/>
      <c r="J255" s="574"/>
      <c r="K255" s="575"/>
    </row>
    <row r="256" spans="1:14" s="9" customFormat="1" ht="12.75" customHeight="1" x14ac:dyDescent="0.2">
      <c r="A256" s="570" t="s">
        <v>130</v>
      </c>
      <c r="B256" s="571"/>
      <c r="C256" s="572"/>
      <c r="D256" s="573">
        <v>0</v>
      </c>
      <c r="E256" s="574"/>
      <c r="F256" s="574"/>
      <c r="G256" s="575"/>
      <c r="H256" s="573"/>
      <c r="I256" s="574"/>
      <c r="J256" s="574"/>
      <c r="K256" s="575"/>
    </row>
    <row r="257" spans="1:11" s="9" customFormat="1" ht="12.75" customHeight="1" x14ac:dyDescent="0.2">
      <c r="A257" s="570" t="s">
        <v>129</v>
      </c>
      <c r="B257" s="571"/>
      <c r="C257" s="572"/>
      <c r="D257" s="573">
        <v>0</v>
      </c>
      <c r="E257" s="574"/>
      <c r="F257" s="574"/>
      <c r="G257" s="575"/>
      <c r="H257" s="573"/>
      <c r="I257" s="574"/>
      <c r="J257" s="574"/>
      <c r="K257" s="575"/>
    </row>
    <row r="258" spans="1:11" s="9" customFormat="1" ht="12.75" customHeight="1" x14ac:dyDescent="0.2">
      <c r="A258" s="570" t="s">
        <v>128</v>
      </c>
      <c r="B258" s="571"/>
      <c r="C258" s="572"/>
      <c r="D258" s="573">
        <v>0</v>
      </c>
      <c r="E258" s="574"/>
      <c r="F258" s="574"/>
      <c r="G258" s="575"/>
      <c r="H258" s="573"/>
      <c r="I258" s="574"/>
      <c r="J258" s="574"/>
      <c r="K258" s="575"/>
    </row>
    <row r="259" spans="1:11" s="9" customFormat="1" ht="12.75" customHeight="1" x14ac:dyDescent="0.2">
      <c r="A259" s="570" t="s">
        <v>127</v>
      </c>
      <c r="B259" s="571"/>
      <c r="C259" s="572"/>
      <c r="D259" s="573">
        <v>0</v>
      </c>
      <c r="E259" s="574"/>
      <c r="F259" s="574"/>
      <c r="G259" s="575"/>
      <c r="H259" s="573"/>
      <c r="I259" s="574"/>
      <c r="J259" s="574"/>
      <c r="K259" s="575"/>
    </row>
    <row r="260" spans="1:11" s="9" customFormat="1" ht="12.75" customHeight="1" x14ac:dyDescent="0.2">
      <c r="A260" s="570" t="s">
        <v>126</v>
      </c>
      <c r="B260" s="571"/>
      <c r="C260" s="572"/>
      <c r="D260" s="573">
        <v>0</v>
      </c>
      <c r="E260" s="574"/>
      <c r="F260" s="574"/>
      <c r="G260" s="575"/>
      <c r="H260" s="573"/>
      <c r="I260" s="574"/>
      <c r="J260" s="574"/>
      <c r="K260" s="575"/>
    </row>
    <row r="261" spans="1:11" s="9" customFormat="1" ht="12.75" customHeight="1" x14ac:dyDescent="0.2">
      <c r="A261" s="570" t="s">
        <v>125</v>
      </c>
      <c r="B261" s="571"/>
      <c r="C261" s="572"/>
      <c r="D261" s="573">
        <f>SUM('Прил.4_форма-6-ПЛАНналич.возм'!F286:F297)*1000</f>
        <v>1362.3149999999998</v>
      </c>
      <c r="E261" s="574"/>
      <c r="F261" s="574"/>
      <c r="G261" s="575"/>
      <c r="H261" s="573"/>
      <c r="I261" s="574"/>
      <c r="J261" s="574"/>
      <c r="K261" s="575"/>
    </row>
    <row r="262" spans="1:11" s="9" customFormat="1" ht="12.75" customHeight="1" x14ac:dyDescent="0.2">
      <c r="A262" s="567" t="s">
        <v>96</v>
      </c>
      <c r="B262" s="568"/>
      <c r="C262" s="569"/>
      <c r="D262" s="517">
        <f>D261+D252</f>
        <v>1362.3149999999998</v>
      </c>
      <c r="E262" s="518"/>
      <c r="F262" s="518"/>
      <c r="G262" s="519"/>
      <c r="H262" s="517"/>
      <c r="I262" s="518"/>
      <c r="J262" s="518"/>
      <c r="K262" s="519"/>
    </row>
    <row r="263" spans="1:11" s="9" customFormat="1" ht="12.75" customHeight="1" x14ac:dyDescent="0.2">
      <c r="A263" s="252"/>
      <c r="B263" s="252"/>
      <c r="C263" s="252"/>
      <c r="D263" s="253"/>
      <c r="E263" s="253"/>
      <c r="F263" s="253"/>
      <c r="G263" s="253"/>
      <c r="H263" s="253"/>
      <c r="I263" s="253"/>
      <c r="J263" s="253"/>
      <c r="K263" s="253"/>
    </row>
    <row r="264" spans="1:11" ht="11.25" customHeight="1" x14ac:dyDescent="0.25">
      <c r="C264" s="5"/>
      <c r="D264" s="5"/>
      <c r="E264" s="5"/>
      <c r="F264" s="5"/>
      <c r="G264" s="5"/>
      <c r="H264" s="5"/>
      <c r="I264" s="5"/>
      <c r="J264" s="232"/>
      <c r="K264" s="58" t="s">
        <v>141</v>
      </c>
    </row>
    <row r="265" spans="1:11" s="3" customFormat="1" ht="11.25" customHeight="1" x14ac:dyDescent="0.2">
      <c r="C265" s="2"/>
      <c r="D265" s="2"/>
      <c r="E265" s="2"/>
      <c r="F265" s="2"/>
      <c r="G265" s="2"/>
      <c r="H265" s="2"/>
      <c r="I265" s="2"/>
      <c r="J265" s="233"/>
      <c r="K265" s="59" t="s">
        <v>110</v>
      </c>
    </row>
    <row r="266" spans="1:11" s="3" customFormat="1" ht="11.25" customHeight="1" x14ac:dyDescent="0.2">
      <c r="C266" s="2"/>
      <c r="D266" s="2"/>
      <c r="E266" s="2"/>
      <c r="F266" s="2"/>
      <c r="G266" s="2"/>
      <c r="H266" s="2"/>
      <c r="I266" s="2"/>
      <c r="J266" s="233"/>
      <c r="K266" s="27" t="s">
        <v>140</v>
      </c>
    </row>
    <row r="267" spans="1:11" s="3" customFormat="1" ht="11.25" customHeight="1" x14ac:dyDescent="0.2">
      <c r="C267" s="2"/>
      <c r="D267" s="2"/>
      <c r="E267" s="2"/>
      <c r="F267" s="2"/>
      <c r="G267" s="2"/>
      <c r="H267" s="2"/>
      <c r="I267" s="2"/>
      <c r="J267" s="233"/>
      <c r="K267" s="27"/>
    </row>
    <row r="268" spans="1:11" s="4" customFormat="1" ht="46.5" customHeight="1" x14ac:dyDescent="0.25">
      <c r="A268" s="552" t="s">
        <v>139</v>
      </c>
      <c r="B268" s="552"/>
      <c r="C268" s="552"/>
      <c r="D268" s="552"/>
      <c r="E268" s="552"/>
      <c r="F268" s="552"/>
      <c r="G268" s="552"/>
      <c r="H268" s="552"/>
      <c r="I268" s="552"/>
      <c r="J268" s="552"/>
      <c r="K268" s="552"/>
    </row>
    <row r="269" spans="1:11" s="201" customFormat="1" ht="15.75" x14ac:dyDescent="0.25">
      <c r="A269" s="565" t="s">
        <v>120</v>
      </c>
      <c r="B269" s="565"/>
      <c r="C269" s="565"/>
      <c r="D269" s="565"/>
      <c r="E269" s="565"/>
      <c r="F269" s="565"/>
      <c r="G269" s="565"/>
      <c r="H269" s="565"/>
      <c r="I269" s="56" t="s">
        <v>373</v>
      </c>
      <c r="J269" s="234">
        <v>23</v>
      </c>
      <c r="K269" s="201" t="s">
        <v>137</v>
      </c>
    </row>
    <row r="270" spans="1:11" s="8" customFormat="1" ht="11.25" customHeight="1" x14ac:dyDescent="0.2">
      <c r="A270" s="7"/>
      <c r="B270" s="566" t="s">
        <v>13</v>
      </c>
      <c r="C270" s="566"/>
      <c r="D270" s="566"/>
      <c r="E270" s="566"/>
      <c r="F270" s="566"/>
      <c r="G270" s="566"/>
      <c r="H270" s="566"/>
      <c r="J270" s="235"/>
    </row>
    <row r="271" spans="1:11" s="8" customFormat="1" ht="17.25" customHeight="1" x14ac:dyDescent="0.25">
      <c r="A271" s="7"/>
      <c r="B271" s="205"/>
      <c r="C271" s="205"/>
      <c r="D271" s="205"/>
      <c r="E271" s="202" t="s">
        <v>186</v>
      </c>
      <c r="F271" s="205"/>
      <c r="G271" s="205"/>
      <c r="H271" s="205"/>
      <c r="J271" s="235"/>
    </row>
    <row r="272" spans="1:11" s="8" customFormat="1" ht="11.25" customHeight="1" x14ac:dyDescent="0.2">
      <c r="A272" s="7"/>
      <c r="B272" s="205"/>
      <c r="C272" s="205"/>
      <c r="D272" s="205"/>
      <c r="E272" s="205"/>
      <c r="F272" s="205"/>
      <c r="G272" s="205"/>
      <c r="H272" s="205"/>
      <c r="J272" s="235"/>
    </row>
    <row r="273" spans="1:14" ht="22.5" customHeight="1" x14ac:dyDescent="0.25">
      <c r="A273" s="576" t="s">
        <v>510</v>
      </c>
      <c r="B273" s="576"/>
      <c r="C273" s="576"/>
      <c r="D273" s="576"/>
      <c r="E273" s="576"/>
      <c r="F273" s="576"/>
      <c r="G273" s="576"/>
      <c r="H273" s="576"/>
      <c r="I273" s="576"/>
      <c r="J273" s="576"/>
      <c r="K273" s="576"/>
    </row>
    <row r="274" spans="1:14" s="10" customFormat="1" ht="30" customHeight="1" x14ac:dyDescent="0.2">
      <c r="A274" s="577" t="s">
        <v>136</v>
      </c>
      <c r="B274" s="578"/>
      <c r="C274" s="579"/>
      <c r="D274" s="577" t="s">
        <v>190</v>
      </c>
      <c r="E274" s="578"/>
      <c r="F274" s="578"/>
      <c r="G274" s="579"/>
      <c r="H274" s="577" t="s">
        <v>135</v>
      </c>
      <c r="I274" s="578"/>
      <c r="J274" s="578"/>
      <c r="K274" s="579"/>
      <c r="N274" s="10" t="s">
        <v>191</v>
      </c>
    </row>
    <row r="275" spans="1:14" s="54" customFormat="1" ht="12.75" customHeight="1" x14ac:dyDescent="0.2">
      <c r="A275" s="586">
        <v>1</v>
      </c>
      <c r="B275" s="587"/>
      <c r="C275" s="588"/>
      <c r="D275" s="586">
        <v>2</v>
      </c>
      <c r="E275" s="587"/>
      <c r="F275" s="587"/>
      <c r="G275" s="588"/>
      <c r="H275" s="586">
        <v>3</v>
      </c>
      <c r="I275" s="587"/>
      <c r="J275" s="587"/>
      <c r="K275" s="588"/>
    </row>
    <row r="276" spans="1:14" s="9" customFormat="1" ht="12.75" customHeight="1" x14ac:dyDescent="0.2">
      <c r="A276" s="208" t="s">
        <v>390</v>
      </c>
      <c r="B276" s="204"/>
      <c r="C276" s="204"/>
      <c r="D276" s="573">
        <f>SUM(D277:G284)</f>
        <v>0</v>
      </c>
      <c r="E276" s="574"/>
      <c r="F276" s="574"/>
      <c r="G276" s="575"/>
      <c r="H276" s="573"/>
      <c r="I276" s="574"/>
      <c r="J276" s="574"/>
      <c r="K276" s="575"/>
    </row>
    <row r="277" spans="1:14" s="9" customFormat="1" ht="12.75" customHeight="1" x14ac:dyDescent="0.2">
      <c r="A277" s="570" t="s">
        <v>133</v>
      </c>
      <c r="B277" s="571"/>
      <c r="C277" s="572"/>
      <c r="D277" s="573">
        <v>0</v>
      </c>
      <c r="E277" s="574"/>
      <c r="F277" s="574"/>
      <c r="G277" s="575"/>
      <c r="H277" s="573"/>
      <c r="I277" s="574"/>
      <c r="J277" s="574"/>
      <c r="K277" s="575"/>
    </row>
    <row r="278" spans="1:14" s="9" customFormat="1" ht="12.75" customHeight="1" x14ac:dyDescent="0.2">
      <c r="A278" s="570" t="s">
        <v>132</v>
      </c>
      <c r="B278" s="571"/>
      <c r="C278" s="572"/>
      <c r="D278" s="573">
        <v>0</v>
      </c>
      <c r="E278" s="574"/>
      <c r="F278" s="574"/>
      <c r="G278" s="575"/>
      <c r="H278" s="573"/>
      <c r="I278" s="574"/>
      <c r="J278" s="574"/>
      <c r="K278" s="575"/>
    </row>
    <row r="279" spans="1:14" s="9" customFormat="1" ht="12.75" customHeight="1" x14ac:dyDescent="0.2">
      <c r="A279" s="570" t="s">
        <v>131</v>
      </c>
      <c r="B279" s="571"/>
      <c r="C279" s="572"/>
      <c r="D279" s="573">
        <v>0</v>
      </c>
      <c r="E279" s="574"/>
      <c r="F279" s="574"/>
      <c r="G279" s="575"/>
      <c r="H279" s="573"/>
      <c r="I279" s="574"/>
      <c r="J279" s="574"/>
      <c r="K279" s="575"/>
    </row>
    <row r="280" spans="1:14" s="9" customFormat="1" ht="12.75" customHeight="1" x14ac:dyDescent="0.2">
      <c r="A280" s="570" t="s">
        <v>130</v>
      </c>
      <c r="B280" s="571"/>
      <c r="C280" s="572"/>
      <c r="D280" s="573">
        <v>0</v>
      </c>
      <c r="E280" s="574"/>
      <c r="F280" s="574"/>
      <c r="G280" s="575"/>
      <c r="H280" s="573"/>
      <c r="I280" s="574"/>
      <c r="J280" s="574"/>
      <c r="K280" s="575"/>
    </row>
    <row r="281" spans="1:14" s="9" customFormat="1" ht="12.75" customHeight="1" x14ac:dyDescent="0.2">
      <c r="A281" s="570" t="s">
        <v>129</v>
      </c>
      <c r="B281" s="571"/>
      <c r="C281" s="572"/>
      <c r="D281" s="573">
        <v>0</v>
      </c>
      <c r="E281" s="574"/>
      <c r="F281" s="574"/>
      <c r="G281" s="575"/>
      <c r="H281" s="573"/>
      <c r="I281" s="574"/>
      <c r="J281" s="574"/>
      <c r="K281" s="575"/>
    </row>
    <row r="282" spans="1:14" s="9" customFormat="1" ht="12.75" customHeight="1" x14ac:dyDescent="0.2">
      <c r="A282" s="570" t="s">
        <v>128</v>
      </c>
      <c r="B282" s="571"/>
      <c r="C282" s="572"/>
      <c r="D282" s="573">
        <v>0</v>
      </c>
      <c r="E282" s="574"/>
      <c r="F282" s="574"/>
      <c r="G282" s="575"/>
      <c r="H282" s="573"/>
      <c r="I282" s="574"/>
      <c r="J282" s="574"/>
      <c r="K282" s="575"/>
    </row>
    <row r="283" spans="1:14" s="9" customFormat="1" ht="12.75" customHeight="1" x14ac:dyDescent="0.2">
      <c r="A283" s="570" t="s">
        <v>127</v>
      </c>
      <c r="B283" s="571"/>
      <c r="C283" s="572"/>
      <c r="D283" s="573">
        <v>0</v>
      </c>
      <c r="E283" s="574"/>
      <c r="F283" s="574"/>
      <c r="G283" s="575"/>
      <c r="H283" s="573"/>
      <c r="I283" s="574"/>
      <c r="J283" s="574"/>
      <c r="K283" s="575"/>
    </row>
    <row r="284" spans="1:14" s="9" customFormat="1" ht="12.75" customHeight="1" x14ac:dyDescent="0.2">
      <c r="A284" s="570" t="s">
        <v>126</v>
      </c>
      <c r="B284" s="571"/>
      <c r="C284" s="572"/>
      <c r="D284" s="573">
        <v>0</v>
      </c>
      <c r="E284" s="574"/>
      <c r="F284" s="574"/>
      <c r="G284" s="575"/>
      <c r="H284" s="573"/>
      <c r="I284" s="574"/>
      <c r="J284" s="574"/>
      <c r="K284" s="575"/>
    </row>
    <row r="285" spans="1:14" s="9" customFormat="1" ht="12.75" customHeight="1" x14ac:dyDescent="0.2">
      <c r="A285" s="570" t="s">
        <v>125</v>
      </c>
      <c r="B285" s="571"/>
      <c r="C285" s="572"/>
      <c r="D285" s="573">
        <f>SUM('Прил.4_форма-6-ПЛАНналич.возм'!F313:F324)*1000</f>
        <v>1645.2</v>
      </c>
      <c r="E285" s="574"/>
      <c r="F285" s="574"/>
      <c r="G285" s="575"/>
      <c r="H285" s="573"/>
      <c r="I285" s="574"/>
      <c r="J285" s="574"/>
      <c r="K285" s="575"/>
    </row>
    <row r="286" spans="1:14" s="9" customFormat="1" ht="12.75" customHeight="1" x14ac:dyDescent="0.2">
      <c r="A286" s="567" t="s">
        <v>96</v>
      </c>
      <c r="B286" s="568"/>
      <c r="C286" s="569"/>
      <c r="D286" s="517">
        <f>D285+D276</f>
        <v>1645.2</v>
      </c>
      <c r="E286" s="518"/>
      <c r="F286" s="518"/>
      <c r="G286" s="519"/>
      <c r="H286" s="517"/>
      <c r="I286" s="518"/>
      <c r="J286" s="518"/>
      <c r="K286" s="519"/>
    </row>
  </sheetData>
  <mergeCells count="504">
    <mergeCell ref="A286:C286"/>
    <mergeCell ref="D286:G286"/>
    <mergeCell ref="H286:K286"/>
    <mergeCell ref="A283:C283"/>
    <mergeCell ref="D283:G283"/>
    <mergeCell ref="H283:K283"/>
    <mergeCell ref="A284:C284"/>
    <mergeCell ref="D284:G284"/>
    <mergeCell ref="H284:K284"/>
    <mergeCell ref="A285:C285"/>
    <mergeCell ref="D285:G285"/>
    <mergeCell ref="H285:K285"/>
    <mergeCell ref="A280:C280"/>
    <mergeCell ref="D280:G280"/>
    <mergeCell ref="H280:K280"/>
    <mergeCell ref="A281:C281"/>
    <mergeCell ref="D281:G281"/>
    <mergeCell ref="H281:K281"/>
    <mergeCell ref="A282:C282"/>
    <mergeCell ref="D282:G282"/>
    <mergeCell ref="H282:K282"/>
    <mergeCell ref="D276:G276"/>
    <mergeCell ref="H276:K276"/>
    <mergeCell ref="A277:C277"/>
    <mergeCell ref="D277:G277"/>
    <mergeCell ref="H277:K277"/>
    <mergeCell ref="A278:C278"/>
    <mergeCell ref="D278:G278"/>
    <mergeCell ref="H278:K278"/>
    <mergeCell ref="A279:C279"/>
    <mergeCell ref="D279:G279"/>
    <mergeCell ref="H279:K279"/>
    <mergeCell ref="A268:K268"/>
    <mergeCell ref="A269:H269"/>
    <mergeCell ref="B270:H270"/>
    <mergeCell ref="A273:K273"/>
    <mergeCell ref="A274:C274"/>
    <mergeCell ref="D274:G274"/>
    <mergeCell ref="H274:K274"/>
    <mergeCell ref="A275:C275"/>
    <mergeCell ref="D275:G275"/>
    <mergeCell ref="H275:K275"/>
    <mergeCell ref="A262:C262"/>
    <mergeCell ref="D262:G262"/>
    <mergeCell ref="H262:K262"/>
    <mergeCell ref="A259:C259"/>
    <mergeCell ref="D259:G259"/>
    <mergeCell ref="H259:K259"/>
    <mergeCell ref="A260:C260"/>
    <mergeCell ref="D260:G260"/>
    <mergeCell ref="H260:K260"/>
    <mergeCell ref="A261:C261"/>
    <mergeCell ref="D261:G261"/>
    <mergeCell ref="H261:K261"/>
    <mergeCell ref="A256:C256"/>
    <mergeCell ref="D256:G256"/>
    <mergeCell ref="H256:K256"/>
    <mergeCell ref="A257:C257"/>
    <mergeCell ref="D257:G257"/>
    <mergeCell ref="H257:K257"/>
    <mergeCell ref="A258:C258"/>
    <mergeCell ref="D258:G258"/>
    <mergeCell ref="H258:K258"/>
    <mergeCell ref="D252:G252"/>
    <mergeCell ref="H252:K252"/>
    <mergeCell ref="A253:C253"/>
    <mergeCell ref="D253:G253"/>
    <mergeCell ref="H253:K253"/>
    <mergeCell ref="A254:C254"/>
    <mergeCell ref="D254:G254"/>
    <mergeCell ref="H254:K254"/>
    <mergeCell ref="A255:C255"/>
    <mergeCell ref="D255:G255"/>
    <mergeCell ref="H255:K255"/>
    <mergeCell ref="A244:K244"/>
    <mergeCell ref="A245:H245"/>
    <mergeCell ref="B246:H246"/>
    <mergeCell ref="A249:K249"/>
    <mergeCell ref="A250:C250"/>
    <mergeCell ref="D250:G250"/>
    <mergeCell ref="H250:K250"/>
    <mergeCell ref="A251:C251"/>
    <mergeCell ref="D251:G251"/>
    <mergeCell ref="H251:K251"/>
    <mergeCell ref="A238:C238"/>
    <mergeCell ref="D238:G238"/>
    <mergeCell ref="H238:K238"/>
    <mergeCell ref="A235:C235"/>
    <mergeCell ref="D235:G235"/>
    <mergeCell ref="H235:K235"/>
    <mergeCell ref="A236:C236"/>
    <mergeCell ref="D236:G236"/>
    <mergeCell ref="H236:K236"/>
    <mergeCell ref="A237:C237"/>
    <mergeCell ref="D237:G237"/>
    <mergeCell ref="H237:K237"/>
    <mergeCell ref="A232:C232"/>
    <mergeCell ref="D232:G232"/>
    <mergeCell ref="H232:K232"/>
    <mergeCell ref="A233:C233"/>
    <mergeCell ref="D233:G233"/>
    <mergeCell ref="H233:K233"/>
    <mergeCell ref="A234:C234"/>
    <mergeCell ref="D234:G234"/>
    <mergeCell ref="H234:K234"/>
    <mergeCell ref="A229:C229"/>
    <mergeCell ref="D229:G229"/>
    <mergeCell ref="H229:K229"/>
    <mergeCell ref="A230:C230"/>
    <mergeCell ref="D230:G230"/>
    <mergeCell ref="H230:K230"/>
    <mergeCell ref="A231:C231"/>
    <mergeCell ref="D231:G231"/>
    <mergeCell ref="H231:K231"/>
    <mergeCell ref="A225:K225"/>
    <mergeCell ref="A226:C226"/>
    <mergeCell ref="D226:G226"/>
    <mergeCell ref="H226:K226"/>
    <mergeCell ref="A227:C227"/>
    <mergeCell ref="D227:G227"/>
    <mergeCell ref="H227:K227"/>
    <mergeCell ref="D228:G228"/>
    <mergeCell ref="H228:K228"/>
    <mergeCell ref="A187:C187"/>
    <mergeCell ref="D187:G187"/>
    <mergeCell ref="H187:K187"/>
    <mergeCell ref="A188:C188"/>
    <mergeCell ref="D188:G188"/>
    <mergeCell ref="H188:K188"/>
    <mergeCell ref="A220:K220"/>
    <mergeCell ref="A221:H221"/>
    <mergeCell ref="B222:H222"/>
    <mergeCell ref="A214:C214"/>
    <mergeCell ref="D214:G214"/>
    <mergeCell ref="H214:K214"/>
    <mergeCell ref="A211:C211"/>
    <mergeCell ref="D211:G211"/>
    <mergeCell ref="H211:K211"/>
    <mergeCell ref="A212:C212"/>
    <mergeCell ref="D212:G212"/>
    <mergeCell ref="H212:K212"/>
    <mergeCell ref="A213:C213"/>
    <mergeCell ref="D213:G213"/>
    <mergeCell ref="H213:K213"/>
    <mergeCell ref="A208:C208"/>
    <mergeCell ref="D208:G208"/>
    <mergeCell ref="H208:K208"/>
    <mergeCell ref="A172:K172"/>
    <mergeCell ref="A173:H173"/>
    <mergeCell ref="B174:H174"/>
    <mergeCell ref="A177:K177"/>
    <mergeCell ref="A178:C178"/>
    <mergeCell ref="D178:G178"/>
    <mergeCell ref="H178:K178"/>
    <mergeCell ref="A179:C179"/>
    <mergeCell ref="D179:G179"/>
    <mergeCell ref="H179:K179"/>
    <mergeCell ref="D180:G180"/>
    <mergeCell ref="H180:K180"/>
    <mergeCell ref="A181:C181"/>
    <mergeCell ref="D181:G181"/>
    <mergeCell ref="H181:K181"/>
    <mergeCell ref="A182:C182"/>
    <mergeCell ref="D182:G182"/>
    <mergeCell ref="H182:K182"/>
    <mergeCell ref="A183:C183"/>
    <mergeCell ref="D183:G183"/>
    <mergeCell ref="H183:K183"/>
    <mergeCell ref="A209:C209"/>
    <mergeCell ref="D209:G209"/>
    <mergeCell ref="H209:K209"/>
    <mergeCell ref="A210:C210"/>
    <mergeCell ref="D210:G210"/>
    <mergeCell ref="H210:K210"/>
    <mergeCell ref="A205:C205"/>
    <mergeCell ref="D205:G205"/>
    <mergeCell ref="H205:K205"/>
    <mergeCell ref="A206:C206"/>
    <mergeCell ref="D206:G206"/>
    <mergeCell ref="H206:K206"/>
    <mergeCell ref="A207:C207"/>
    <mergeCell ref="D207:G207"/>
    <mergeCell ref="H207:K207"/>
    <mergeCell ref="A201:K201"/>
    <mergeCell ref="A202:C202"/>
    <mergeCell ref="D202:G202"/>
    <mergeCell ref="H202:K202"/>
    <mergeCell ref="A203:C203"/>
    <mergeCell ref="D203:G203"/>
    <mergeCell ref="H203:K203"/>
    <mergeCell ref="D204:G204"/>
    <mergeCell ref="H204:K204"/>
    <mergeCell ref="A165:C165"/>
    <mergeCell ref="D165:G165"/>
    <mergeCell ref="H165:K165"/>
    <mergeCell ref="A166:C166"/>
    <mergeCell ref="D166:G166"/>
    <mergeCell ref="H166:K166"/>
    <mergeCell ref="A196:K196"/>
    <mergeCell ref="A197:H197"/>
    <mergeCell ref="B198:H198"/>
    <mergeCell ref="A184:C184"/>
    <mergeCell ref="D184:G184"/>
    <mergeCell ref="H184:K184"/>
    <mergeCell ref="A185:C185"/>
    <mergeCell ref="D185:G185"/>
    <mergeCell ref="H185:K185"/>
    <mergeCell ref="A189:C189"/>
    <mergeCell ref="D189:G189"/>
    <mergeCell ref="H189:K189"/>
    <mergeCell ref="A190:C190"/>
    <mergeCell ref="D190:G190"/>
    <mergeCell ref="H190:K190"/>
    <mergeCell ref="A186:C186"/>
    <mergeCell ref="D186:G186"/>
    <mergeCell ref="H186:K186"/>
    <mergeCell ref="A162:C162"/>
    <mergeCell ref="D162:G162"/>
    <mergeCell ref="H162:K162"/>
    <mergeCell ref="A163:C163"/>
    <mergeCell ref="D163:G163"/>
    <mergeCell ref="H163:K163"/>
    <mergeCell ref="A164:C164"/>
    <mergeCell ref="D164:G164"/>
    <mergeCell ref="H164:K164"/>
    <mergeCell ref="A159:C159"/>
    <mergeCell ref="D159:G159"/>
    <mergeCell ref="H159:K159"/>
    <mergeCell ref="A160:C160"/>
    <mergeCell ref="D160:G160"/>
    <mergeCell ref="H160:K160"/>
    <mergeCell ref="A161:C161"/>
    <mergeCell ref="D161:G161"/>
    <mergeCell ref="H161:K161"/>
    <mergeCell ref="A155:C155"/>
    <mergeCell ref="D155:G155"/>
    <mergeCell ref="H155:K155"/>
    <mergeCell ref="D156:G156"/>
    <mergeCell ref="H156:K156"/>
    <mergeCell ref="A157:C157"/>
    <mergeCell ref="D157:G157"/>
    <mergeCell ref="H157:K157"/>
    <mergeCell ref="A158:C158"/>
    <mergeCell ref="D158:G158"/>
    <mergeCell ref="H158:K158"/>
    <mergeCell ref="A149:H149"/>
    <mergeCell ref="B150:H150"/>
    <mergeCell ref="H137:K137"/>
    <mergeCell ref="H132:K132"/>
    <mergeCell ref="H133:K133"/>
    <mergeCell ref="H134:K134"/>
    <mergeCell ref="H135:K135"/>
    <mergeCell ref="A153:K153"/>
    <mergeCell ref="A154:C154"/>
    <mergeCell ref="D154:G154"/>
    <mergeCell ref="H154:K154"/>
    <mergeCell ref="A148:K148"/>
    <mergeCell ref="A140:C140"/>
    <mergeCell ref="A141:C141"/>
    <mergeCell ref="A142:C142"/>
    <mergeCell ref="A138:C138"/>
    <mergeCell ref="H141:K141"/>
    <mergeCell ref="H142:K142"/>
    <mergeCell ref="D138:G138"/>
    <mergeCell ref="D139:G139"/>
    <mergeCell ref="D140:G140"/>
    <mergeCell ref="D141:G141"/>
    <mergeCell ref="D142:G142"/>
    <mergeCell ref="H138:K138"/>
    <mergeCell ref="H130:K130"/>
    <mergeCell ref="H131:K131"/>
    <mergeCell ref="A135:C135"/>
    <mergeCell ref="A136:C136"/>
    <mergeCell ref="A137:C137"/>
    <mergeCell ref="D137:G137"/>
    <mergeCell ref="A130:C130"/>
    <mergeCell ref="D130:G130"/>
    <mergeCell ref="A131:C131"/>
    <mergeCell ref="D132:G132"/>
    <mergeCell ref="D133:G133"/>
    <mergeCell ref="D134:G134"/>
    <mergeCell ref="D135:G135"/>
    <mergeCell ref="D136:G136"/>
    <mergeCell ref="H139:K139"/>
    <mergeCell ref="H140:K140"/>
    <mergeCell ref="A105:K105"/>
    <mergeCell ref="A106:C106"/>
    <mergeCell ref="D106:G106"/>
    <mergeCell ref="H106:K106"/>
    <mergeCell ref="D131:G131"/>
    <mergeCell ref="A133:C133"/>
    <mergeCell ref="A134:C134"/>
    <mergeCell ref="H136:K136"/>
    <mergeCell ref="A139:C139"/>
    <mergeCell ref="A107:C107"/>
    <mergeCell ref="D107:G107"/>
    <mergeCell ref="H107:K107"/>
    <mergeCell ref="D108:G108"/>
    <mergeCell ref="H108:K108"/>
    <mergeCell ref="A109:C109"/>
    <mergeCell ref="D109:G109"/>
    <mergeCell ref="H109:K109"/>
    <mergeCell ref="A129:K129"/>
    <mergeCell ref="A116:C116"/>
    <mergeCell ref="D116:G116"/>
    <mergeCell ref="H116:K116"/>
    <mergeCell ref="A117:C117"/>
    <mergeCell ref="D117:G117"/>
    <mergeCell ref="H117:K117"/>
    <mergeCell ref="A110:C110"/>
    <mergeCell ref="D110:G110"/>
    <mergeCell ref="H110:K110"/>
    <mergeCell ref="A111:C111"/>
    <mergeCell ref="D111:G111"/>
    <mergeCell ref="H111:K111"/>
    <mergeCell ref="A52:K52"/>
    <mergeCell ref="A53:H53"/>
    <mergeCell ref="B54:H54"/>
    <mergeCell ref="A90:C90"/>
    <mergeCell ref="D90:G90"/>
    <mergeCell ref="H90:K90"/>
    <mergeCell ref="A91:C91"/>
    <mergeCell ref="D91:G91"/>
    <mergeCell ref="H91:K91"/>
    <mergeCell ref="A88:C88"/>
    <mergeCell ref="D88:G88"/>
    <mergeCell ref="H88:K88"/>
    <mergeCell ref="A89:C89"/>
    <mergeCell ref="D89:G89"/>
    <mergeCell ref="H89:K89"/>
    <mergeCell ref="A86:C86"/>
    <mergeCell ref="D86:G86"/>
    <mergeCell ref="H86:K86"/>
    <mergeCell ref="A87:C87"/>
    <mergeCell ref="D87:G87"/>
    <mergeCell ref="H87:K87"/>
    <mergeCell ref="A83:C83"/>
    <mergeCell ref="D83:G83"/>
    <mergeCell ref="H83:K83"/>
    <mergeCell ref="A94:C94"/>
    <mergeCell ref="D94:G94"/>
    <mergeCell ref="H94:K94"/>
    <mergeCell ref="A57:K57"/>
    <mergeCell ref="A58:C58"/>
    <mergeCell ref="D58:G58"/>
    <mergeCell ref="H58:K58"/>
    <mergeCell ref="A92:C92"/>
    <mergeCell ref="D92:G92"/>
    <mergeCell ref="H92:K92"/>
    <mergeCell ref="A93:C93"/>
    <mergeCell ref="D93:G93"/>
    <mergeCell ref="H93:K93"/>
    <mergeCell ref="D84:G84"/>
    <mergeCell ref="H84:K84"/>
    <mergeCell ref="A85:C85"/>
    <mergeCell ref="D85:G85"/>
    <mergeCell ref="H85:K85"/>
    <mergeCell ref="A81:K81"/>
    <mergeCell ref="A82:C82"/>
    <mergeCell ref="D82:G82"/>
    <mergeCell ref="H82:K82"/>
    <mergeCell ref="H65:K65"/>
    <mergeCell ref="A62:C62"/>
    <mergeCell ref="D62:G62"/>
    <mergeCell ref="H62:K62"/>
    <mergeCell ref="A63:C63"/>
    <mergeCell ref="D63:G63"/>
    <mergeCell ref="H63:K63"/>
    <mergeCell ref="A59:C59"/>
    <mergeCell ref="D59:G59"/>
    <mergeCell ref="H59:K59"/>
    <mergeCell ref="D60:G60"/>
    <mergeCell ref="H60:K60"/>
    <mergeCell ref="A61:C61"/>
    <mergeCell ref="D61:G61"/>
    <mergeCell ref="H61:K61"/>
    <mergeCell ref="A70:C70"/>
    <mergeCell ref="D70:G70"/>
    <mergeCell ref="H70:K70"/>
    <mergeCell ref="A34:K34"/>
    <mergeCell ref="A35:C35"/>
    <mergeCell ref="D35:G35"/>
    <mergeCell ref="H35:K35"/>
    <mergeCell ref="A68:C68"/>
    <mergeCell ref="D68:G68"/>
    <mergeCell ref="H68:K68"/>
    <mergeCell ref="A69:C69"/>
    <mergeCell ref="D69:G69"/>
    <mergeCell ref="H69:K69"/>
    <mergeCell ref="A66:C66"/>
    <mergeCell ref="D66:G66"/>
    <mergeCell ref="H66:K66"/>
    <mergeCell ref="A67:C67"/>
    <mergeCell ref="D67:G67"/>
    <mergeCell ref="H67:K67"/>
    <mergeCell ref="A64:C64"/>
    <mergeCell ref="D64:G64"/>
    <mergeCell ref="H64:K64"/>
    <mergeCell ref="A65:C65"/>
    <mergeCell ref="D65:G65"/>
    <mergeCell ref="A5:K5"/>
    <mergeCell ref="A6:H6"/>
    <mergeCell ref="B7:H7"/>
    <mergeCell ref="A43:C43"/>
    <mergeCell ref="D43:G43"/>
    <mergeCell ref="H43:K43"/>
    <mergeCell ref="A44:C44"/>
    <mergeCell ref="D44:G44"/>
    <mergeCell ref="H44:K44"/>
    <mergeCell ref="A41:C41"/>
    <mergeCell ref="D41:G41"/>
    <mergeCell ref="H41:K41"/>
    <mergeCell ref="A42:C42"/>
    <mergeCell ref="D42:G42"/>
    <mergeCell ref="H42:K42"/>
    <mergeCell ref="A39:C39"/>
    <mergeCell ref="D39:G39"/>
    <mergeCell ref="H39:K39"/>
    <mergeCell ref="A40:C40"/>
    <mergeCell ref="D40:G40"/>
    <mergeCell ref="H40:K40"/>
    <mergeCell ref="A36:C36"/>
    <mergeCell ref="D36:G36"/>
    <mergeCell ref="H36:K36"/>
    <mergeCell ref="A47:C47"/>
    <mergeCell ref="D47:G47"/>
    <mergeCell ref="H47:K47"/>
    <mergeCell ref="A10:K10"/>
    <mergeCell ref="A11:C11"/>
    <mergeCell ref="D11:G11"/>
    <mergeCell ref="H11:K11"/>
    <mergeCell ref="A45:C45"/>
    <mergeCell ref="D45:G45"/>
    <mergeCell ref="H45:K45"/>
    <mergeCell ref="A46:C46"/>
    <mergeCell ref="D46:G46"/>
    <mergeCell ref="H46:K46"/>
    <mergeCell ref="D37:G37"/>
    <mergeCell ref="H37:K37"/>
    <mergeCell ref="A38:C38"/>
    <mergeCell ref="D38:G38"/>
    <mergeCell ref="H38:K38"/>
    <mergeCell ref="A29:K29"/>
    <mergeCell ref="A30:H30"/>
    <mergeCell ref="B31:H31"/>
    <mergeCell ref="A15:C15"/>
    <mergeCell ref="D15:G15"/>
    <mergeCell ref="H15:K15"/>
    <mergeCell ref="A16:C16"/>
    <mergeCell ref="D16:G16"/>
    <mergeCell ref="H16:K16"/>
    <mergeCell ref="A12:C12"/>
    <mergeCell ref="D12:G12"/>
    <mergeCell ref="H12:K12"/>
    <mergeCell ref="D13:G13"/>
    <mergeCell ref="H13:K13"/>
    <mergeCell ref="A14:C14"/>
    <mergeCell ref="D14:G14"/>
    <mergeCell ref="H14:K14"/>
    <mergeCell ref="A19:C19"/>
    <mergeCell ref="D19:G19"/>
    <mergeCell ref="H19:K19"/>
    <mergeCell ref="A20:C20"/>
    <mergeCell ref="D20:G20"/>
    <mergeCell ref="H20:K20"/>
    <mergeCell ref="A17:C17"/>
    <mergeCell ref="D17:G17"/>
    <mergeCell ref="H17:K17"/>
    <mergeCell ref="A18:C18"/>
    <mergeCell ref="D18:G18"/>
    <mergeCell ref="H18:K18"/>
    <mergeCell ref="A23:C23"/>
    <mergeCell ref="D23:G23"/>
    <mergeCell ref="H23:K23"/>
    <mergeCell ref="A21:C21"/>
    <mergeCell ref="D21:G21"/>
    <mergeCell ref="H21:K21"/>
    <mergeCell ref="A22:C22"/>
    <mergeCell ref="D22:G22"/>
    <mergeCell ref="H22:K22"/>
    <mergeCell ref="A124:K124"/>
    <mergeCell ref="A125:H125"/>
    <mergeCell ref="B126:H126"/>
    <mergeCell ref="A100:K100"/>
    <mergeCell ref="A101:H101"/>
    <mergeCell ref="B102:H102"/>
    <mergeCell ref="A76:K76"/>
    <mergeCell ref="A77:H77"/>
    <mergeCell ref="B78:H78"/>
    <mergeCell ref="A118:C118"/>
    <mergeCell ref="D118:G118"/>
    <mergeCell ref="H118:K118"/>
    <mergeCell ref="A114:C114"/>
    <mergeCell ref="D114:G114"/>
    <mergeCell ref="H114:K114"/>
    <mergeCell ref="A115:C115"/>
    <mergeCell ref="D115:G115"/>
    <mergeCell ref="H115:K115"/>
    <mergeCell ref="A112:C112"/>
    <mergeCell ref="D112:G112"/>
    <mergeCell ref="H112:K112"/>
    <mergeCell ref="A113:C113"/>
    <mergeCell ref="D113:G113"/>
    <mergeCell ref="H113:K113"/>
  </mergeCells>
  <pageMargins left="1.1811023622047245" right="0.19685039370078741" top="0.98425196850393704" bottom="0.39370078740157483" header="0.19685039370078741" footer="0.19685039370078741"/>
  <pageSetup paperSize="9" scale="95" orientation="portrait" r:id="rId1"/>
  <headerFooter alignWithMargins="0"/>
  <rowBreaks count="5" manualBreakCount="5">
    <brk id="47" max="11" man="1"/>
    <brk id="94" max="11" man="1"/>
    <brk id="142" max="11" man="1"/>
    <brk id="190" max="11" man="1"/>
    <brk id="2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16</vt:i4>
      </vt:variant>
    </vt:vector>
  </HeadingPairs>
  <TitlesOfParts>
    <vt:vector size="34" baseType="lpstr">
      <vt:lpstr>Раскрытие инф 38-19 от 18.01.19</vt:lpstr>
      <vt:lpstr>Прил.1_ф3-тарифы</vt:lpstr>
      <vt:lpstr>Прил.2_форма-6-ПЛАН-2023</vt:lpstr>
      <vt:lpstr>Прил.2_форма-7-ПЛАН-2023объемы</vt:lpstr>
      <vt:lpstr>Прил.2_форма-7-ФАКТ-2023_объемы</vt:lpstr>
      <vt:lpstr>Прил.3_форма-3-ПНК</vt:lpstr>
      <vt:lpstr>Прил.4_форма-6-ПЛАНналич.возм</vt:lpstr>
      <vt:lpstr>Прил.4_форма-6-ФАКТналич.возм</vt:lpstr>
      <vt:lpstr>Прил.4_форма-7-ПЛАНдоступ</vt:lpstr>
      <vt:lpstr>Прил.4_форма 7-ФАКТдоступ</vt:lpstr>
      <vt:lpstr>Прил.5_форма-2-реализ.заявок</vt:lpstr>
      <vt:lpstr>Прил.6_форма-2-запросы</vt:lpstr>
      <vt:lpstr>Прил.6_форма-3-заявки</vt:lpstr>
      <vt:lpstr>Прил.7_форма-2-условия</vt:lpstr>
      <vt:lpstr>Прил.8_форма-2-порядок вып мерй</vt:lpstr>
      <vt:lpstr>Прил.8_форма-3-инф-я об усл. ТП</vt:lpstr>
      <vt:lpstr>Прил.9_2023_форма-2 инвест.пр.</vt:lpstr>
      <vt:lpstr>Прил.10_2023-закуп товаров</vt:lpstr>
      <vt:lpstr>'Прил.3_форма-3-ПНК'!Заголовки_для_печати</vt:lpstr>
      <vt:lpstr>'Прил.10_2023-закуп товаров'!Область_печати</vt:lpstr>
      <vt:lpstr>'Прил.2_форма-6-ПЛАН-2023'!Область_печати</vt:lpstr>
      <vt:lpstr>'Прил.2_форма-7-ПЛАН-2023объемы'!Область_печати</vt:lpstr>
      <vt:lpstr>'Прил.2_форма-7-ФАКТ-2023_объемы'!Область_печати</vt:lpstr>
      <vt:lpstr>'Прил.3_форма-3-ПНК'!Область_печати</vt:lpstr>
      <vt:lpstr>'Прил.4_форма 7-ФАКТдоступ'!Область_печати</vt:lpstr>
      <vt:lpstr>'Прил.4_форма-6-ПЛАНналич.возм'!Область_печати</vt:lpstr>
      <vt:lpstr>'Прил.4_форма-6-ФАКТналич.возм'!Область_печати</vt:lpstr>
      <vt:lpstr>'Прил.4_форма-7-ПЛАНдоступ'!Область_печати</vt:lpstr>
      <vt:lpstr>'Прил.5_форма-2-реализ.заявок'!Область_печати</vt:lpstr>
      <vt:lpstr>'Прил.6_форма-2-запросы'!Область_печати</vt:lpstr>
      <vt:lpstr>'Прил.6_форма-3-заявки'!Область_печати</vt:lpstr>
      <vt:lpstr>'Прил.8_форма-3-инф-я об усл. ТП'!Область_печати</vt:lpstr>
      <vt:lpstr>'Прил.9_2023_форма-2 инвест.пр.'!Область_печати</vt:lpstr>
      <vt:lpstr>'Раскрытие инф 38-19 от 18.01.19'!Область_печати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Сердюкова Наталия Николаевна</dc:creator>
  <cp:lastModifiedBy>Сердюкова Наталия Николаевна</cp:lastModifiedBy>
  <cp:lastPrinted>2023-01-09T12:31:42Z</cp:lastPrinted>
  <dcterms:created xsi:type="dcterms:W3CDTF">2008-10-01T13:21:49Z</dcterms:created>
  <dcterms:modified xsi:type="dcterms:W3CDTF">2023-11-08T12:07:54Z</dcterms:modified>
</cp:coreProperties>
</file>