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ердюкова Наталия Николаевна\ЕТО\2. ЕИАС\!Раскрытие информации\ТРАНСПОРТИРОВКА ГАЗА\!! 38-19_18.01.2019_Приказ формы-сроки-перидичн расрытия\38-19 _18.01.2019\38-19_2021\"/>
    </mc:Choice>
  </mc:AlternateContent>
  <bookViews>
    <workbookView xWindow="120" yWindow="120" windowWidth="19020" windowHeight="12660" tabRatio="933"/>
  </bookViews>
  <sheets>
    <sheet name="Раскрытие инф 38-19 от 18.01.19" sheetId="3" r:id="rId1"/>
    <sheet name="Прил.1_форма-3-тарифы" sheetId="9" r:id="rId2"/>
    <sheet name="Прил.2_форма-6-ПЛАН-2021" sheetId="13" r:id="rId3"/>
    <sheet name="Прил.2_форма-6-ФАКТ-2021" sheetId="19" r:id="rId4"/>
    <sheet name="Прил.2_форма-7-ПЛАН-2021_объемы" sheetId="14" r:id="rId5"/>
    <sheet name="Прил.2_форма-7-ФАКТ-2021_объемы" sheetId="20" r:id="rId6"/>
    <sheet name="Прил.3_форма-3-ПНК" sheetId="18" r:id="rId7"/>
    <sheet name="Прил.4_форма-5-ПЛАН" sheetId="23" r:id="rId8"/>
    <sheet name="Прил.4_форма-6-ПЛАНналич.возм" sheetId="11" r:id="rId9"/>
    <sheet name="Прил.4_форма-6-ФАКТналич.возм" sheetId="12" r:id="rId10"/>
    <sheet name="Прил.4_форма-7-ПЛАНдоступ" sheetId="8" r:id="rId11"/>
    <sheet name="Прил.4_форма 7-ФАКТдоступ" sheetId="10" r:id="rId12"/>
    <sheet name="Прил.5_форма-2-реализ.заявок" sheetId="7" r:id="rId13"/>
    <sheet name="Прил.6_форма-2-запросы" sheetId="6" r:id="rId14"/>
    <sheet name="Прил.6_форма-3-заявки" sheetId="5" r:id="rId15"/>
    <sheet name="Прил.7_форма-2-условия" sheetId="24" r:id="rId16"/>
    <sheet name="Прил.8_форма-2-порядок вып мерй" sheetId="16" r:id="rId17"/>
    <sheet name="Прил.8_форма-3-инф-я об усл. ТП" sheetId="21" r:id="rId18"/>
    <sheet name="Прил.9_2020_форма-2 инвест.пр." sheetId="22" r:id="rId19"/>
    <sheet name="Прил.10_2020-закуп товаров" sheetId="4" r:id="rId20"/>
  </sheets>
  <definedNames>
    <definedName name="Excel_BuiltIn_Print_Area" localSheetId="19">'Прил.10_2020-закуп товаров'!#REF!</definedName>
    <definedName name="Excel_BuiltIn_Print_Area" localSheetId="18">'Прил.9_2020_форма-2 инвест.пр.'!#REF!</definedName>
    <definedName name="TABLE" localSheetId="19">'Прил.10_2020-закуп товаров'!#REF!</definedName>
    <definedName name="TABLE" localSheetId="12">'Прил.5_форма-2-реализ.заявок'!#REF!</definedName>
    <definedName name="TABLE" localSheetId="18">'Прил.9_2020_форма-2 инвест.пр.'!#REF!</definedName>
    <definedName name="TABLE_2" localSheetId="19">'Прил.10_2020-закуп товаров'!#REF!</definedName>
    <definedName name="TABLE_2" localSheetId="12">'Прил.5_форма-2-реализ.заявок'!#REF!</definedName>
    <definedName name="TABLE_2" localSheetId="18">'Прил.9_2020_форма-2 инвест.пр.'!#REF!</definedName>
    <definedName name="_xlnm.Print_Titles" localSheetId="6">'Прил.3_форма-3-ПНК'!$1:$7</definedName>
    <definedName name="_xlnm.Print_Area" localSheetId="19">'Прил.10_2020-закуп товаров'!$A$1:$W$248</definedName>
    <definedName name="_xlnm.Print_Area" localSheetId="2">'Прил.2_форма-6-ПЛАН-2021'!$A$1:$CX$72</definedName>
    <definedName name="_xlnm.Print_Area" localSheetId="3">'Прил.2_форма-6-ФАКТ-2021'!$A$1:$CX$72</definedName>
    <definedName name="_xlnm.Print_Area" localSheetId="4">'Прил.2_форма-7-ПЛАН-2021_объемы'!$A$1:$CO$25</definedName>
    <definedName name="_xlnm.Print_Area" localSheetId="5">'Прил.2_форма-7-ФАКТ-2021_объемы'!$A$1:$CO$25</definedName>
    <definedName name="_xlnm.Print_Area" localSheetId="6">'Прил.3_форма-3-ПНК'!$A$1:$DA$22</definedName>
    <definedName name="_xlnm.Print_Area" localSheetId="11">'Прил.4_форма 7-ФАКТдоступ'!$A$2:$L$282</definedName>
    <definedName name="_xlnm.Print_Area" localSheetId="7">'Прил.4_форма-5-ПЛАН'!$A$1:$FF$9</definedName>
    <definedName name="_xlnm.Print_Area" localSheetId="8">'Прил.4_форма-6-ПЛАНналич.возм'!$A$2:$I$289</definedName>
    <definedName name="_xlnm.Print_Area" localSheetId="9">'Прил.4_форма-6-ФАКТналич.возм'!$A$1:$I$290</definedName>
    <definedName name="_xlnm.Print_Area" localSheetId="10">'Прил.4_форма-7-ПЛАНдоступ'!$A$1:$L$286</definedName>
    <definedName name="_xlnm.Print_Area" localSheetId="12">'Прил.5_форма-2-реализ.заявок'!$A$1:$H$84</definedName>
    <definedName name="_xlnm.Print_Area" localSheetId="13">'Прил.6_форма-2-запросы'!$A$1:$N$163</definedName>
    <definedName name="_xlnm.Print_Area" localSheetId="14">'Прил.6_форма-3-заявки'!$A$1:$Q$245</definedName>
    <definedName name="_xlnm.Print_Area" localSheetId="17">'Прил.8_форма-3-инф-я об усл. ТП'!$A$1:$C$27</definedName>
    <definedName name="_xlnm.Print_Area" localSheetId="18">'Прил.9_2020_форма-2 инвест.пр.'!$A$1:$J$27</definedName>
    <definedName name="_xlnm.Print_Area" localSheetId="0">'Раскрытие инф 38-19 от 18.01.19'!$A$1:$C$21</definedName>
  </definedNames>
  <calcPr calcId="152511"/>
</workbook>
</file>

<file path=xl/calcChain.xml><?xml version="1.0" encoding="utf-8"?>
<calcChain xmlns="http://schemas.openxmlformats.org/spreadsheetml/2006/main">
  <c r="CH14" i="19" l="1"/>
  <c r="CH13" i="19"/>
  <c r="CH48" i="19" l="1"/>
  <c r="CH42" i="19"/>
  <c r="Q247" i="4" l="1"/>
  <c r="T243" i="4" l="1"/>
  <c r="Q243" i="4" s="1"/>
  <c r="T242" i="4"/>
  <c r="Q242" i="4" s="1"/>
  <c r="Q244" i="4"/>
  <c r="Q245" i="4"/>
  <c r="Q246" i="4"/>
  <c r="Q221" i="4"/>
  <c r="Q220" i="4"/>
  <c r="Q223" i="4" l="1"/>
  <c r="Q203" i="4"/>
  <c r="Q204" i="4"/>
  <c r="Q205" i="4"/>
  <c r="Q202" i="4"/>
  <c r="H288" i="12"/>
  <c r="H287" i="12"/>
  <c r="H286" i="12"/>
  <c r="H285" i="12"/>
  <c r="H284" i="12"/>
  <c r="H283" i="12"/>
  <c r="H282" i="12"/>
  <c r="H281" i="12"/>
  <c r="H280" i="12"/>
  <c r="H279" i="12"/>
  <c r="T199" i="4" l="1"/>
  <c r="Q199" i="4" s="1"/>
  <c r="T201" i="4"/>
  <c r="Q201" i="4" s="1"/>
  <c r="T200" i="4"/>
  <c r="Q200" i="4" s="1"/>
  <c r="T198" i="4"/>
  <c r="Q198" i="4" s="1"/>
  <c r="T197" i="4"/>
  <c r="Q197" i="4" s="1"/>
  <c r="T196" i="4"/>
  <c r="Q196" i="4" s="1"/>
  <c r="T195" i="4"/>
  <c r="Q195" i="4" s="1"/>
  <c r="T194" i="4"/>
  <c r="Q194" i="4" s="1"/>
  <c r="T193" i="4"/>
  <c r="Q193" i="4" s="1"/>
  <c r="T192" i="4"/>
  <c r="Q192" i="4" s="1"/>
  <c r="T191" i="4"/>
  <c r="Q191" i="4" s="1"/>
  <c r="T190" i="4"/>
  <c r="Q190" i="4" s="1"/>
  <c r="Q187" i="4" l="1"/>
  <c r="H264" i="12"/>
  <c r="H263" i="12"/>
  <c r="H262" i="12"/>
  <c r="H261" i="12"/>
  <c r="H260" i="12"/>
  <c r="H259" i="12"/>
  <c r="H258" i="12"/>
  <c r="H257" i="12"/>
  <c r="H256" i="12"/>
  <c r="H255" i="12"/>
  <c r="Q189" i="4" l="1"/>
  <c r="Q168" i="4" l="1"/>
  <c r="Q169" i="4"/>
  <c r="Q170" i="4"/>
  <c r="Q171" i="4"/>
  <c r="Q165" i="4"/>
  <c r="Q162" i="4"/>
  <c r="H240" i="12" l="1"/>
  <c r="H239" i="12"/>
  <c r="H238" i="12"/>
  <c r="H237" i="12"/>
  <c r="H236" i="12"/>
  <c r="H235" i="12"/>
  <c r="H234" i="12"/>
  <c r="H233" i="12"/>
  <c r="H232" i="12"/>
  <c r="H231" i="12"/>
  <c r="Q167" i="4" l="1"/>
  <c r="Q166" i="4"/>
  <c r="Q146" i="4"/>
  <c r="Q145" i="4"/>
  <c r="Q144" i="4"/>
  <c r="Q143" i="4" l="1"/>
  <c r="E161" i="6" l="1"/>
  <c r="F161" i="6"/>
  <c r="G161" i="6"/>
  <c r="H161" i="6"/>
  <c r="M161" i="6"/>
  <c r="L161" i="6"/>
  <c r="K161" i="6"/>
  <c r="J161" i="6"/>
  <c r="I161" i="6"/>
  <c r="H192" i="12" l="1"/>
  <c r="H191" i="12"/>
  <c r="H190" i="12"/>
  <c r="H189" i="12"/>
  <c r="H188" i="12"/>
  <c r="H187" i="12"/>
  <c r="H186" i="12"/>
  <c r="H185" i="12"/>
  <c r="H184" i="12"/>
  <c r="H183" i="12"/>
  <c r="H208" i="12" l="1"/>
  <c r="H209" i="12"/>
  <c r="H210" i="12"/>
  <c r="H211" i="12"/>
  <c r="H212" i="12"/>
  <c r="H213" i="12"/>
  <c r="H214" i="12"/>
  <c r="H215" i="12"/>
  <c r="H216" i="12"/>
  <c r="H207" i="12"/>
  <c r="Q126" i="4" l="1"/>
  <c r="Q125" i="4"/>
  <c r="H168" i="12" l="1"/>
  <c r="H167" i="12"/>
  <c r="H166" i="12"/>
  <c r="H165" i="12"/>
  <c r="H164" i="12"/>
  <c r="H163" i="12"/>
  <c r="H162" i="12"/>
  <c r="H161" i="12"/>
  <c r="H160" i="12"/>
  <c r="H159" i="12"/>
  <c r="H134" i="6" l="1"/>
  <c r="F134" i="6"/>
  <c r="Q86" i="4" l="1"/>
  <c r="Q107" i="4"/>
  <c r="Q106" i="4"/>
  <c r="Q89" i="4"/>
  <c r="Q88" i="4"/>
  <c r="F151" i="5" l="1"/>
  <c r="F142" i="5"/>
  <c r="H144" i="12"/>
  <c r="H143" i="12"/>
  <c r="H142" i="12"/>
  <c r="H141" i="12"/>
  <c r="H140" i="12"/>
  <c r="H139" i="12"/>
  <c r="H138" i="12"/>
  <c r="H137" i="12"/>
  <c r="H136" i="12"/>
  <c r="H135" i="12"/>
  <c r="H120" i="12"/>
  <c r="H119" i="12"/>
  <c r="H118" i="12"/>
  <c r="H117" i="12"/>
  <c r="H116" i="12"/>
  <c r="H115" i="12"/>
  <c r="H114" i="12"/>
  <c r="H113" i="12"/>
  <c r="H112" i="12"/>
  <c r="H111" i="12"/>
  <c r="F133" i="6" l="1"/>
  <c r="H133" i="6" l="1"/>
  <c r="M134" i="6"/>
  <c r="L134" i="6"/>
  <c r="K134" i="6"/>
  <c r="J134" i="6"/>
  <c r="I134" i="6"/>
  <c r="Q72" i="4" l="1"/>
  <c r="Q71" i="4"/>
  <c r="Q54" i="4"/>
  <c r="Q53" i="4"/>
  <c r="Q36" i="4"/>
  <c r="Q35" i="4"/>
  <c r="H96" i="12"/>
  <c r="H95" i="12"/>
  <c r="H94" i="12"/>
  <c r="H93" i="12"/>
  <c r="H92" i="12"/>
  <c r="H91" i="12"/>
  <c r="H90" i="12"/>
  <c r="H89" i="12"/>
  <c r="H88" i="12"/>
  <c r="H87" i="12"/>
  <c r="H70" i="12" l="1"/>
  <c r="F47" i="6" l="1"/>
  <c r="H47" i="6"/>
  <c r="H48" i="12"/>
  <c r="H47" i="12"/>
  <c r="H46" i="12"/>
  <c r="H45" i="12"/>
  <c r="H44" i="12"/>
  <c r="H43" i="12"/>
  <c r="H42" i="12"/>
  <c r="H41" i="12"/>
  <c r="H40" i="12"/>
  <c r="H39" i="12"/>
  <c r="F51" i="6" l="1"/>
  <c r="G51" i="6"/>
  <c r="H51" i="6"/>
  <c r="I51" i="6"/>
  <c r="J51" i="6"/>
  <c r="K51" i="6"/>
  <c r="L51" i="6"/>
  <c r="M51" i="6"/>
  <c r="E51" i="6"/>
  <c r="H16" i="12"/>
  <c r="H17" i="12"/>
  <c r="H18" i="12"/>
  <c r="H19" i="12"/>
  <c r="H20" i="12"/>
  <c r="H21" i="12"/>
  <c r="H22" i="12"/>
  <c r="H23" i="12"/>
  <c r="H24" i="12"/>
  <c r="H15" i="12"/>
  <c r="F22" i="12"/>
  <c r="D23" i="11" l="1"/>
  <c r="D47" i="11"/>
  <c r="D71" i="11"/>
  <c r="D95" i="11"/>
  <c r="D119" i="11"/>
  <c r="D143" i="11"/>
  <c r="D167" i="11"/>
  <c r="D191" i="11"/>
  <c r="D22" i="12" l="1"/>
  <c r="D46" i="12"/>
  <c r="D70" i="12"/>
  <c r="D94" i="12"/>
  <c r="D118" i="12"/>
  <c r="D142" i="12"/>
  <c r="D166" i="12"/>
  <c r="CH60" i="13" l="1"/>
  <c r="CH54" i="13"/>
  <c r="CH46" i="13"/>
  <c r="CH40" i="13"/>
  <c r="CH35" i="13" s="1"/>
  <c r="CH30" i="13"/>
  <c r="CH27" i="13"/>
  <c r="CH22" i="13"/>
  <c r="CH15" i="13"/>
  <c r="CH21" i="13" l="1"/>
  <c r="CH12" i="13" s="1"/>
  <c r="CH15" i="19" l="1"/>
  <c r="CH22" i="19"/>
  <c r="CH40" i="19"/>
  <c r="CH35" i="19" s="1"/>
  <c r="CH46" i="19"/>
  <c r="Q15" i="4" l="1"/>
  <c r="CH54" i="19" l="1"/>
  <c r="CH27" i="19"/>
  <c r="CH21" i="19" s="1"/>
  <c r="CH12" i="19" s="1"/>
  <c r="F258" i="12" l="1"/>
  <c r="BI9" i="23" l="1"/>
  <c r="DB9" i="23" s="1"/>
  <c r="D192" i="12" l="1"/>
  <c r="D214" i="12" l="1"/>
  <c r="D238" i="12"/>
  <c r="D262" i="12"/>
  <c r="D286" i="12"/>
  <c r="D287" i="11"/>
  <c r="D263" i="11"/>
  <c r="D239" i="11"/>
  <c r="D215" i="11"/>
  <c r="D216" i="11"/>
  <c r="D190" i="12" l="1"/>
  <c r="BG25" i="20" l="1"/>
  <c r="CH60" i="19" l="1"/>
  <c r="CH30" i="19"/>
  <c r="Q17" i="4" l="1"/>
  <c r="Q18" i="4"/>
  <c r="D41" i="12" l="1"/>
  <c r="D17" i="12"/>
  <c r="D18" i="11"/>
  <c r="D42" i="11"/>
  <c r="F216" i="12" l="1"/>
  <c r="F215" i="12"/>
  <c r="F213" i="12"/>
  <c r="F212" i="12"/>
  <c r="F211" i="12"/>
  <c r="F210" i="12"/>
  <c r="F209" i="12"/>
  <c r="F208" i="12"/>
  <c r="F207" i="12"/>
  <c r="F192" i="12"/>
  <c r="F191" i="12"/>
  <c r="F189" i="12"/>
  <c r="F188" i="12"/>
  <c r="F187" i="12"/>
  <c r="F186" i="12"/>
  <c r="F185" i="12"/>
  <c r="F184" i="12"/>
  <c r="F183" i="12"/>
  <c r="F168" i="12"/>
  <c r="F167" i="12"/>
  <c r="F165" i="12"/>
  <c r="F164" i="12"/>
  <c r="F163" i="12"/>
  <c r="F162" i="12"/>
  <c r="F161" i="12"/>
  <c r="F160" i="12"/>
  <c r="F159" i="12"/>
  <c r="F144" i="12"/>
  <c r="F143" i="12"/>
  <c r="F141" i="12"/>
  <c r="F140" i="12"/>
  <c r="F139" i="12"/>
  <c r="F138" i="12"/>
  <c r="F137" i="12"/>
  <c r="F136" i="12"/>
  <c r="F135" i="12"/>
  <c r="F120" i="12"/>
  <c r="F119" i="12"/>
  <c r="F117" i="12"/>
  <c r="F116" i="12"/>
  <c r="F115" i="12"/>
  <c r="F114" i="12"/>
  <c r="F113" i="12"/>
  <c r="F112" i="12"/>
  <c r="F111" i="12"/>
  <c r="F96" i="12"/>
  <c r="F95" i="12"/>
  <c r="F93" i="12"/>
  <c r="F92" i="12"/>
  <c r="F91" i="12"/>
  <c r="F90" i="12"/>
  <c r="F89" i="12"/>
  <c r="F88" i="12"/>
  <c r="F87" i="12"/>
  <c r="F72" i="12"/>
  <c r="H72" i="12" s="1"/>
  <c r="F71" i="12"/>
  <c r="H71" i="12" s="1"/>
  <c r="F69" i="12"/>
  <c r="H69" i="12" s="1"/>
  <c r="F68" i="12"/>
  <c r="H68" i="12" s="1"/>
  <c r="F67" i="12"/>
  <c r="H67" i="12" s="1"/>
  <c r="F66" i="12"/>
  <c r="H66" i="12" s="1"/>
  <c r="F65" i="12"/>
  <c r="H65" i="12" s="1"/>
  <c r="F64" i="12"/>
  <c r="H64" i="12" s="1"/>
  <c r="F63" i="12"/>
  <c r="H63" i="12" s="1"/>
  <c r="F48" i="12"/>
  <c r="F47" i="12"/>
  <c r="F45" i="12"/>
  <c r="F44" i="12"/>
  <c r="F43" i="12"/>
  <c r="F42" i="12"/>
  <c r="F41" i="12"/>
  <c r="F40" i="12"/>
  <c r="F39" i="12"/>
  <c r="F16" i="12"/>
  <c r="F17" i="12"/>
  <c r="F18" i="12"/>
  <c r="F19" i="12"/>
  <c r="F20" i="12"/>
  <c r="F21" i="12"/>
  <c r="F23" i="12"/>
  <c r="F24" i="12"/>
  <c r="F15" i="12"/>
  <c r="D141" i="12"/>
  <c r="D117" i="12"/>
  <c r="D93" i="12"/>
  <c r="D69" i="12"/>
  <c r="D45" i="12"/>
  <c r="D21" i="12"/>
  <c r="D22" i="11"/>
  <c r="D46" i="11"/>
  <c r="D70" i="11"/>
  <c r="D94" i="11"/>
  <c r="D118" i="11"/>
  <c r="D142" i="11"/>
  <c r="H280" i="10" l="1"/>
  <c r="H271" i="10"/>
  <c r="D271" i="10"/>
  <c r="H257" i="10"/>
  <c r="D285" i="8"/>
  <c r="D276" i="8"/>
  <c r="F288" i="12"/>
  <c r="D288" i="12"/>
  <c r="F287" i="12"/>
  <c r="D287" i="12"/>
  <c r="F285" i="12"/>
  <c r="D285" i="12"/>
  <c r="F284" i="12"/>
  <c r="D284" i="12"/>
  <c r="F283" i="12"/>
  <c r="D283" i="12"/>
  <c r="F282" i="12"/>
  <c r="D282" i="12"/>
  <c r="F281" i="12"/>
  <c r="D281" i="12"/>
  <c r="F280" i="12"/>
  <c r="F279" i="12"/>
  <c r="D289" i="11"/>
  <c r="D288" i="11"/>
  <c r="D286" i="11"/>
  <c r="D285" i="11"/>
  <c r="D284" i="11"/>
  <c r="D283" i="11"/>
  <c r="D282" i="11"/>
  <c r="D286" i="8" l="1"/>
  <c r="H281" i="10"/>
  <c r="D280" i="10"/>
  <c r="D281" i="10" s="1"/>
  <c r="F256" i="12"/>
  <c r="F257" i="12"/>
  <c r="F259" i="12"/>
  <c r="F260" i="12"/>
  <c r="F261" i="12"/>
  <c r="F263" i="12"/>
  <c r="F264" i="12"/>
  <c r="F255" i="12"/>
  <c r="D264" i="12"/>
  <c r="D263" i="12"/>
  <c r="D261" i="12"/>
  <c r="D260" i="12"/>
  <c r="D259" i="12"/>
  <c r="D258" i="12"/>
  <c r="D257" i="12"/>
  <c r="H248" i="10"/>
  <c r="D248" i="10"/>
  <c r="D261" i="8"/>
  <c r="D257" i="10" l="1"/>
  <c r="D258" i="10" s="1"/>
  <c r="H258" i="10"/>
  <c r="D265" i="11" l="1"/>
  <c r="D264" i="11"/>
  <c r="D262" i="11"/>
  <c r="D261" i="11"/>
  <c r="D260" i="11"/>
  <c r="D259" i="11"/>
  <c r="D258" i="11"/>
  <c r="D252" i="8"/>
  <c r="D262" i="8" s="1"/>
  <c r="H234" i="10" l="1"/>
  <c r="H225" i="10"/>
  <c r="D225" i="10"/>
  <c r="F240" i="12"/>
  <c r="D240" i="12"/>
  <c r="F239" i="12"/>
  <c r="D239" i="12"/>
  <c r="F237" i="12"/>
  <c r="D237" i="12"/>
  <c r="F236" i="12"/>
  <c r="D236" i="12"/>
  <c r="F235" i="12"/>
  <c r="D235" i="12"/>
  <c r="F234" i="12"/>
  <c r="D234" i="12"/>
  <c r="F233" i="12"/>
  <c r="D233" i="12"/>
  <c r="F232" i="12"/>
  <c r="F231" i="12"/>
  <c r="H235" i="10" l="1"/>
  <c r="H211" i="10"/>
  <c r="D216" i="12"/>
  <c r="D215" i="12"/>
  <c r="D213" i="12"/>
  <c r="D212" i="12"/>
  <c r="D211" i="12"/>
  <c r="D210" i="12"/>
  <c r="D209" i="12"/>
  <c r="H202" i="10"/>
  <c r="D202" i="10"/>
  <c r="D237" i="8"/>
  <c r="D241" i="11"/>
  <c r="D240" i="11"/>
  <c r="D238" i="11"/>
  <c r="D237" i="11"/>
  <c r="D236" i="11"/>
  <c r="D235" i="11"/>
  <c r="D234" i="11"/>
  <c r="H212" i="10" l="1"/>
  <c r="D228" i="8"/>
  <c r="D238" i="8" s="1"/>
  <c r="D234" i="10" s="1"/>
  <c r="D235" i="10" s="1"/>
  <c r="D166" i="11" l="1"/>
  <c r="H165" i="10"/>
  <c r="H188" i="10"/>
  <c r="H179" i="10"/>
  <c r="D179" i="10"/>
  <c r="H142" i="10"/>
  <c r="D141" i="8"/>
  <c r="D142" i="10" s="1"/>
  <c r="D165" i="8"/>
  <c r="D165" i="10" s="1"/>
  <c r="D189" i="8"/>
  <c r="D180" i="8"/>
  <c r="D191" i="12"/>
  <c r="D189" i="12"/>
  <c r="D188" i="12"/>
  <c r="D187" i="12"/>
  <c r="D186" i="12"/>
  <c r="D185" i="12"/>
  <c r="D213" i="8"/>
  <c r="D204" i="8"/>
  <c r="D190" i="8" l="1"/>
  <c r="D214" i="8"/>
  <c r="D211" i="10"/>
  <c r="D212" i="10" s="1"/>
  <c r="D188" i="10"/>
  <c r="D189" i="10" s="1"/>
  <c r="H189" i="10"/>
  <c r="D217" i="11" l="1"/>
  <c r="D214" i="11"/>
  <c r="D213" i="11"/>
  <c r="D212" i="11"/>
  <c r="D211" i="11"/>
  <c r="D210" i="11"/>
  <c r="H133" i="10" l="1"/>
  <c r="H143" i="10" s="1"/>
  <c r="D133" i="10"/>
  <c r="D132" i="8"/>
  <c r="D142" i="8" s="1"/>
  <c r="D165" i="12"/>
  <c r="D144" i="12"/>
  <c r="D143" i="12"/>
  <c r="D140" i="12"/>
  <c r="D139" i="12"/>
  <c r="D138" i="12"/>
  <c r="D137" i="12"/>
  <c r="D190" i="11"/>
  <c r="D143" i="10" l="1"/>
  <c r="D169" i="11"/>
  <c r="D168" i="11"/>
  <c r="D165" i="11"/>
  <c r="D164" i="11"/>
  <c r="D163" i="11"/>
  <c r="D162" i="11"/>
  <c r="D193" i="11" l="1"/>
  <c r="D192" i="11"/>
  <c r="D189" i="11"/>
  <c r="D188" i="11"/>
  <c r="D187" i="11"/>
  <c r="D186" i="11"/>
  <c r="D156" i="8"/>
  <c r="D166" i="8" l="1"/>
  <c r="BG25" i="14"/>
  <c r="H119" i="10"/>
  <c r="H95" i="10"/>
  <c r="H284" i="10" s="1"/>
  <c r="H71" i="10"/>
  <c r="H47" i="10"/>
  <c r="H23" i="10"/>
  <c r="D117" i="8"/>
  <c r="D69" i="8"/>
  <c r="D71" i="10" s="1"/>
  <c r="D93" i="8"/>
  <c r="D95" i="10" s="1"/>
  <c r="D46" i="8"/>
  <c r="D47" i="10" s="1"/>
  <c r="D22" i="8"/>
  <c r="D96" i="12"/>
  <c r="D95" i="12"/>
  <c r="D92" i="12"/>
  <c r="D91" i="12"/>
  <c r="D90" i="12"/>
  <c r="D89" i="12"/>
  <c r="D120" i="12"/>
  <c r="D119" i="12"/>
  <c r="D116" i="12"/>
  <c r="D115" i="12"/>
  <c r="D114" i="12"/>
  <c r="D113" i="12"/>
  <c r="D168" i="12"/>
  <c r="D167" i="12"/>
  <c r="D164" i="12"/>
  <c r="D163" i="12"/>
  <c r="D162" i="12"/>
  <c r="D161" i="12"/>
  <c r="D72" i="12"/>
  <c r="D71" i="12"/>
  <c r="D68" i="12"/>
  <c r="D67" i="12"/>
  <c r="D66" i="12"/>
  <c r="D65" i="12"/>
  <c r="D48" i="12"/>
  <c r="D47" i="12"/>
  <c r="D44" i="12"/>
  <c r="D43" i="12"/>
  <c r="D42" i="12"/>
  <c r="D24" i="12"/>
  <c r="D23" i="12"/>
  <c r="D20" i="12"/>
  <c r="D19" i="12"/>
  <c r="D18" i="12"/>
  <c r="D145" i="11"/>
  <c r="D144" i="11"/>
  <c r="D141" i="11"/>
  <c r="D140" i="11"/>
  <c r="D139" i="11"/>
  <c r="D138" i="11"/>
  <c r="D121" i="11"/>
  <c r="D120" i="11"/>
  <c r="D117" i="11"/>
  <c r="D116" i="11"/>
  <c r="D115" i="11"/>
  <c r="D114" i="11"/>
  <c r="D97" i="11"/>
  <c r="D96" i="11"/>
  <c r="D93" i="11"/>
  <c r="D92" i="11"/>
  <c r="D91" i="11"/>
  <c r="D90" i="11"/>
  <c r="D73" i="11"/>
  <c r="D72" i="11"/>
  <c r="D69" i="11"/>
  <c r="D68" i="11"/>
  <c r="D67" i="11"/>
  <c r="D66" i="11"/>
  <c r="D49" i="11"/>
  <c r="D48" i="11"/>
  <c r="D45" i="11"/>
  <c r="D44" i="11"/>
  <c r="D43" i="11"/>
  <c r="D25" i="11"/>
  <c r="D24" i="11"/>
  <c r="D21" i="11"/>
  <c r="D20" i="11"/>
  <c r="D19" i="11"/>
  <c r="D13" i="8"/>
  <c r="D37" i="8"/>
  <c r="D60" i="8"/>
  <c r="D84" i="8"/>
  <c r="D108" i="8"/>
  <c r="H156" i="10"/>
  <c r="H166" i="10" s="1"/>
  <c r="D156" i="10"/>
  <c r="D166" i="10" s="1"/>
  <c r="H110" i="10"/>
  <c r="D110" i="10"/>
  <c r="H86" i="10"/>
  <c r="D86" i="10"/>
  <c r="H62" i="10"/>
  <c r="D62" i="10"/>
  <c r="H38" i="10"/>
  <c r="D38" i="10"/>
  <c r="H14" i="10"/>
  <c r="D14" i="10"/>
  <c r="H48" i="10" l="1"/>
  <c r="D48" i="10"/>
  <c r="H120" i="10"/>
  <c r="H24" i="10"/>
  <c r="D96" i="10"/>
  <c r="D72" i="10"/>
  <c r="H96" i="10"/>
  <c r="D119" i="10"/>
  <c r="D120" i="10" s="1"/>
  <c r="D118" i="8"/>
  <c r="D94" i="8"/>
  <c r="H72" i="10"/>
  <c r="D23" i="8"/>
  <c r="D47" i="8"/>
  <c r="D23" i="10"/>
  <c r="D24" i="10" s="1"/>
  <c r="D70" i="8"/>
</calcChain>
</file>

<file path=xl/sharedStrings.xml><?xml version="1.0" encoding="utf-8"?>
<sst xmlns="http://schemas.openxmlformats.org/spreadsheetml/2006/main" count="6596" uniqueCount="674">
  <si>
    <t>Информация об условиях, на которых осуществляется оказание 
регулируемых услуг по транспортировке газа</t>
  </si>
  <si>
    <t>Форма 2</t>
  </si>
  <si>
    <t xml:space="preserve">по газораспределительным сетям </t>
  </si>
  <si>
    <t>№</t>
  </si>
  <si>
    <t>1</t>
  </si>
  <si>
    <t>2</t>
  </si>
  <si>
    <t>3</t>
  </si>
  <si>
    <t>4</t>
  </si>
  <si>
    <t>Раскрываемая информация</t>
  </si>
  <si>
    <t>Сведения о сроках направления заявки на заключение договора</t>
  </si>
  <si>
    <t>Место размещения сведений в информационно-коммуникационной сети "Интернет"</t>
  </si>
  <si>
    <t>Заявка на заключение договора транспортировки газа</t>
  </si>
  <si>
    <t>Договор на оказание услуг по транспортировке газа в транзитном потоке газораспределительной организации/потребителю</t>
  </si>
  <si>
    <t>(наименование субъекта естественной монополии)</t>
  </si>
  <si>
    <t>Приложение 7</t>
  </si>
  <si>
    <t>к Приказу 38/19 от 18.01.2019г.</t>
  </si>
  <si>
    <t>ООО Индустриальный Парк "Станкомаш"</t>
  </si>
  <si>
    <t>-    по договорам, заключаемым на срок до одного года, - не позднее чем за месяц и не ранее чем за три месяца до указанной в заявке даты начала транспортировки;</t>
  </si>
  <si>
    <t>-    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</t>
  </si>
  <si>
    <t>-    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</si>
  <si>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</si>
  <si>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</si>
  <si>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</si>
  <si>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</si>
  <si>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</si>
  <si>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</si>
  <si>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</si>
  <si>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</si>
  <si>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</si>
  <si>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</si>
  <si>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</si>
  <si>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</si>
  <si>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</si>
  <si>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</si>
  <si>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</si>
  <si>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</si>
  <si>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</si>
  <si>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</si>
  <si>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</si>
  <si>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</si>
  <si>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</si>
  <si>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</si>
  <si>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</si>
  <si>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</si>
  <si>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</si>
  <si>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</si>
  <si>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</si>
  <si>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</si>
  <si>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</si>
  <si>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</si>
  <si>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</si>
  <si>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</si>
  <si>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</si>
  <si>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</si>
  <si>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</si>
  <si>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</si>
  <si>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</si>
  <si>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</si>
  <si>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</si>
  <si>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</si>
  <si>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</si>
  <si>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</si>
  <si>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</si>
  <si>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</si>
  <si>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</si>
  <si>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</si>
  <si>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</si>
  <si>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</si>
  <si>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</si>
  <si>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Форма 3</t>
  </si>
  <si>
    <t>(технологическом присоединении) к газораспределительным сетям</t>
  </si>
  <si>
    <t>(наименование зоны обслуживания/обособленной системы)</t>
  </si>
  <si>
    <t>Номер по порядку</t>
  </si>
  <si>
    <t>Категория заявителей</t>
  </si>
  <si>
    <t>Количество отклонённых заявок</t>
  </si>
  <si>
    <t xml:space="preserve">Количество выполненных присоединений </t>
  </si>
  <si>
    <t>количество, шт.</t>
  </si>
  <si>
    <r>
      <t>объём,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</si>
  <si>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</si>
  <si>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</si>
  <si>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</si>
  <si>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</si>
  <si>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</si>
  <si>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</si>
  <si>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</si>
  <si>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</si>
  <si>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стандартизованные ставки</t>
  </si>
  <si>
    <t>юридическое лицо</t>
  </si>
  <si>
    <t>II категория</t>
  </si>
  <si>
    <t>III категория</t>
  </si>
  <si>
    <r>
      <t>максимальный часовой расход газа более 500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 xml:space="preserve"> и давлением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</si>
  <si>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</si>
  <si>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</si>
  <si>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</si>
  <si>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</si>
  <si>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</si>
  <si>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</si>
  <si>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В ____</t>
    </r>
    <r>
      <rPr>
        <u/>
        <sz val="12"/>
        <rFont val="Times New Roman"/>
        <family val="1"/>
        <charset val="204"/>
      </rPr>
      <t>г. Челябинск___________________________________________</t>
    </r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</si>
  <si>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</si>
  <si>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Количество                                               заключённых                                   договоров</t>
  </si>
  <si>
    <t>Количество поступивших                          заявок</t>
  </si>
  <si>
    <t>Количество поступивших запросов</t>
  </si>
  <si>
    <t>Количество выданных технических условий</t>
  </si>
  <si>
    <t>Количество отклонённых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</si>
  <si>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</si>
  <si>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</si>
  <si>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</si>
  <si>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</si>
  <si>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</si>
  <si>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</si>
  <si>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к приказу ФАС России
от 18.01.2019 № 38/19</t>
  </si>
  <si>
    <t>Количество удовлетворенных заявок, штук</t>
  </si>
  <si>
    <t>Количество заявок, находящихся на рассмотрении, штук</t>
  </si>
  <si>
    <t>в связи с отсутствием технической возможности</t>
  </si>
  <si>
    <t>в связи с отсутствием документов</t>
  </si>
  <si>
    <t>Количество поступивших заявок, штук</t>
  </si>
  <si>
    <t>Точка входа в газораспреде-лительную сеть</t>
  </si>
  <si>
    <t>в   г. Челябинск</t>
  </si>
  <si>
    <t>Количество отклоненных заявок, штук</t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</si>
  <si>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</si>
  <si>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ООО "Индустриальный Парк "Станкомаш"</t>
  </si>
  <si>
    <t>ГРП</t>
  </si>
  <si>
    <t>Наименование газораспределительной сети</t>
  </si>
  <si>
    <t>Газораспределительная сеть                                                                 ООО Индустриальный Парк "Станкомаш" г.Челябинск</t>
  </si>
  <si>
    <t>Приложение № 5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</si>
  <si>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</si>
  <si>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</si>
  <si>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</si>
  <si>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</si>
  <si>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</si>
  <si>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</si>
  <si>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</si>
  <si>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</si>
  <si>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</si>
  <si>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</si>
  <si>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</si>
  <si>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</si>
  <si>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</si>
  <si>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</si>
  <si>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</si>
  <si>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</si>
  <si>
    <t>Приложение № 4</t>
  </si>
  <si>
    <t xml:space="preserve">Информация о тарифах </t>
  </si>
  <si>
    <t xml:space="preserve"> на услуги по транспортировке газа</t>
  </si>
  <si>
    <t xml:space="preserve">по газораспределительным сетям на территории </t>
  </si>
  <si>
    <t>(наименование субъекта Российской Федерации)</t>
  </si>
  <si>
    <t>в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</si>
  <si>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</si>
  <si>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</t>
  </si>
  <si>
    <t>767/18</t>
  </si>
  <si>
    <t>07.06.2019</t>
  </si>
  <si>
    <r>
      <t>Тарифы на услуги по транспортировке газа по газораспределительным сетям 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/год)</t>
    </r>
  </si>
  <si>
    <r>
      <t>Тариф на услуги
по транспортировке газа
в транзитном потоке
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</t>
    </r>
  </si>
  <si>
    <t>свыше
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</si>
  <si>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</si>
  <si>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</si>
  <si>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</si>
  <si>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</si>
  <si>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</si>
  <si>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</si>
  <si>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</si>
  <si>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13.07.2018</t>
  </si>
  <si>
    <t>по</t>
  </si>
  <si>
    <t>30.06.2019</t>
  </si>
  <si>
    <t>-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</si>
  <si>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</si>
  <si>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</si>
  <si>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</si>
  <si>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</si>
  <si>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</si>
  <si>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</si>
  <si>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</si>
  <si>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г. Челябинск</t>
  </si>
  <si>
    <t>Приложение 10</t>
  </si>
  <si>
    <t>Индивидуальный проект</t>
  </si>
  <si>
    <t xml:space="preserve">Приложение № 6 </t>
  </si>
  <si>
    <t>№ п/п</t>
  </si>
  <si>
    <t>Наименование потребителя</t>
  </si>
  <si>
    <t>ООО "БВК"</t>
  </si>
  <si>
    <t>ООО "Модерн-Гласс"</t>
  </si>
  <si>
    <t>АО "ТНН"</t>
  </si>
  <si>
    <t>АО "РЭД"</t>
  </si>
  <si>
    <t>Форма 6</t>
  </si>
  <si>
    <t>ИП Первухин Л.В.</t>
  </si>
  <si>
    <t>ООО "КРУГ"</t>
  </si>
  <si>
    <t xml:space="preserve">ООО Индустриальный Парк "Станкомаш" </t>
  </si>
  <si>
    <t>ПЛАН</t>
  </si>
  <si>
    <t>ФАКТ</t>
  </si>
  <si>
    <t>ООО "Лизард"</t>
  </si>
  <si>
    <t>ООО "Научно-производственный центр гидроавтоматики"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</si>
  <si>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</si>
  <si>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 xml:space="preserve"> </t>
  </si>
  <si>
    <t>Приложение № 1</t>
  </si>
  <si>
    <t>Челябинской области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</si>
  <si>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</si>
  <si>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</t>
  </si>
  <si>
    <t>сетям на территории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</si>
  <si>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</si>
  <si>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</si>
  <si>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</si>
  <si>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</si>
  <si>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</si>
  <si>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</si>
  <si>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</si>
  <si>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</si>
  <si>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</si>
  <si>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</si>
  <si>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</si>
  <si>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</si>
  <si>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</si>
  <si>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</si>
  <si>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</si>
  <si>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</si>
  <si>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</si>
  <si>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</si>
  <si>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</si>
  <si>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</si>
  <si>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</si>
  <si>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</si>
  <si>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</si>
  <si>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</si>
  <si>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</si>
  <si>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</si>
  <si>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</si>
  <si>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</si>
  <si>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</si>
  <si>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</si>
  <si>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</si>
  <si>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</si>
  <si>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</si>
  <si>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</si>
  <si>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</si>
  <si>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</si>
  <si>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</si>
  <si>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</si>
  <si>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</si>
  <si>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</si>
  <si>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</si>
  <si>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</si>
  <si>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</si>
  <si>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</si>
  <si>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</si>
  <si>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</si>
  <si>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</si>
  <si>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</si>
  <si>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</si>
  <si>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</si>
  <si>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</si>
  <si>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</si>
  <si>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</si>
  <si>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</si>
  <si>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</si>
  <si>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</si>
  <si>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</si>
  <si>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</si>
  <si>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</si>
  <si>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</si>
  <si>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</si>
  <si>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</si>
  <si>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</si>
  <si>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</si>
  <si>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</si>
  <si>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</si>
  <si>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</si>
  <si>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</si>
  <si>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</si>
  <si>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</si>
  <si>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</si>
  <si>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</si>
  <si>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</si>
  <si>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</si>
  <si>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</si>
  <si>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</si>
  <si>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</si>
  <si>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</si>
  <si>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</si>
  <si>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</si>
  <si>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</si>
  <si>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</si>
  <si>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</si>
  <si>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</si>
  <si>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</si>
  <si>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</si>
  <si>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</si>
  <si>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</si>
  <si>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</si>
  <si>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</si>
  <si>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</si>
  <si>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</si>
  <si>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</si>
  <si>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</si>
  <si>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</si>
  <si>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</si>
  <si>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</si>
  <si>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</si>
  <si>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</si>
  <si>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</si>
  <si>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</si>
  <si>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</si>
  <si>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</si>
  <si>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</si>
  <si>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</si>
  <si>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</si>
  <si>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</si>
  <si>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</si>
  <si>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</si>
  <si>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</si>
  <si>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</si>
  <si>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</si>
  <si>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</si>
  <si>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</si>
  <si>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</si>
  <si>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</si>
  <si>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</si>
  <si>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</si>
  <si>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 20</t>
  </si>
  <si>
    <t>Приложение № 2</t>
  </si>
  <si>
    <t>Вид тарифа</t>
  </si>
  <si>
    <t xml:space="preserve">на территории </t>
  </si>
  <si>
    <t xml:space="preserve"> год в сфере оказания услуг по транспортировке газа</t>
  </si>
  <si>
    <t>Информация об объёмах транспортировки газа</t>
  </si>
  <si>
    <t>по газораспределительным сетям (с детализацией по группам газопотребления)</t>
  </si>
  <si>
    <r>
      <rPr>
        <b/>
        <sz val="11"/>
        <rFont val="Times New Roman"/>
        <family val="1"/>
        <charset val="204"/>
      </rPr>
      <t>Приложение № 1. Форма 3.</t>
    </r>
    <r>
      <rPr>
        <sz val="11"/>
        <rFont val="Times New Roman"/>
        <family val="1"/>
        <charset val="204"/>
      </rPr>
      <t xml:space="preserve"> Информация о тарифах на услуги по транспортировке газа по газораспределительным сетям. </t>
    </r>
  </si>
  <si>
    <r>
      <rPr>
        <b/>
        <sz val="11"/>
        <rFont val="Times New Roman"/>
        <family val="1"/>
        <charset val="204"/>
      </rPr>
      <t>Приложение № 7. Форма 2.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регулируемых услуг по транспортировке газа по газораспределительным сетям.</t>
    </r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</si>
  <si>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</si>
  <si>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</si>
  <si>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ИЮНЬ</t>
  </si>
  <si>
    <t>Точка входа в газораспределительную сеть</t>
  </si>
  <si>
    <t>Точка выхода из газораспределительной сети</t>
  </si>
  <si>
    <t>транзит</t>
  </si>
  <si>
    <t xml:space="preserve">Свободная мощность газораспределительной сети, млн. куб. м </t>
  </si>
  <si>
    <t>Объемы газа в соответствии с удовлетворенными заявками, 
млн. куб. м</t>
  </si>
  <si>
    <t>Объемы газа в соответствии                   с поступившими заявками, млн. куб. м</t>
  </si>
  <si>
    <t>Номер группы газопотребления/
транзит</t>
  </si>
  <si>
    <t>МАЙ</t>
  </si>
  <si>
    <t>АПРЕЛЬ</t>
  </si>
  <si>
    <t>МАРТ</t>
  </si>
  <si>
    <t>ФЕВРАЛЬ</t>
  </si>
  <si>
    <t>ЯНВАРЬ</t>
  </si>
  <si>
    <t>на</t>
  </si>
  <si>
    <t>за</t>
  </si>
  <si>
    <t>Водоснабжение</t>
  </si>
  <si>
    <t>Водоотведение</t>
  </si>
  <si>
    <r>
      <rPr>
        <b/>
        <sz val="11"/>
        <rFont val="Times New Roman"/>
        <family val="1"/>
        <charset val="204"/>
      </rPr>
      <t>Приложение №6. Форма 2.</t>
    </r>
    <r>
      <rPr>
        <sz val="11"/>
        <rFont val="Times New Roman"/>
        <family val="1"/>
        <charset val="204"/>
      </rPr>
      <t xml:space="preserve"> Информация о регистрации и ходе реализации</t>
    </r>
    <r>
      <rPr>
        <u/>
        <sz val="11"/>
        <rFont val="Times New Roman"/>
        <family val="1"/>
        <charset val="204"/>
      </rPr>
      <t xml:space="preserve"> запросов</t>
    </r>
    <r>
      <rPr>
        <sz val="11"/>
        <rFont val="Times New Roman"/>
        <family val="1"/>
        <charset val="204"/>
      </rPr>
      <t xml:space="preserve"> о предоставлении технических условий на подключение (технологическое присоединение) к газораспределительным сетям.</t>
    </r>
  </si>
  <si>
    <r>
      <rPr>
        <b/>
        <sz val="11"/>
        <rFont val="Times New Roman"/>
        <family val="1"/>
        <charset val="204"/>
      </rPr>
      <t xml:space="preserve">Приложение № 5. Форма 2. </t>
    </r>
    <r>
      <rPr>
        <sz val="11"/>
        <rFont val="Times New Roman"/>
        <family val="1"/>
        <charset val="204"/>
      </rPr>
      <t xml:space="preserve">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на доступ к услугам по транспортировке газа по газораспределительным сетям.</t>
    </r>
  </si>
  <si>
    <r>
      <rPr>
        <b/>
        <sz val="11"/>
        <rFont val="Times New Roman"/>
        <family val="1"/>
        <charset val="204"/>
      </rPr>
      <t>Приложение №6. Форма 3.</t>
    </r>
    <r>
      <rPr>
        <sz val="11"/>
        <rFont val="Times New Roman"/>
        <family val="1"/>
        <charset val="204"/>
      </rPr>
      <t xml:space="preserve"> 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о подключении (технологическом присоединении) к газораспределительным сетям.</t>
    </r>
  </si>
  <si>
    <t>Информация о порядке выполнения технологических, технических и других мероприятий, связанных</t>
  </si>
  <si>
    <t xml:space="preserve">с подключением (присоединением) к газораспределительным сетям </t>
  </si>
  <si>
    <t>Наименование газораспреде-лительной сети</t>
  </si>
  <si>
    <t>Точка 
входа в газораспреде-лительную сеть</t>
  </si>
  <si>
    <t>Точка 
выхода из газораспреде-лительной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</si>
  <si>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</si>
  <si>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</si>
  <si>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технических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</si>
  <si>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газораспредели-тельной сети, и регламент их выполнения</t>
  </si>
  <si>
    <t>Перечень иных мероприятий, связанных с подключением (подсоединением) к газораспредели-тельной сети, и регламент их выполнения</t>
  </si>
  <si>
    <t>Порядок выполнения иных мероприятий, связанных с подключением (подсоединением) к газораспредели-тельной сети, и регламент их выполнения</t>
  </si>
  <si>
    <r>
      <rPr>
        <b/>
        <sz val="11"/>
        <rFont val="Times New Roman"/>
        <family val="1"/>
        <charset val="204"/>
      </rPr>
      <t>Приложение № 8. Форма 2.</t>
    </r>
    <r>
      <rPr>
        <sz val="11"/>
        <rFont val="Times New Roman"/>
        <family val="1"/>
        <charset val="204"/>
      </rPr>
      <t xml:space="preserve"> 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</t>
    </r>
  </si>
  <si>
    <t>Независимо от зоны выхода из газораспределительной сети</t>
  </si>
  <si>
    <t>Подключение (технологическое присоединение) объектов капитального строительства к сети газораспределения осуществляется в следующем порядке:
а) направление исполнителю запроса о предоставлении технических условий на подключение (технологическое присоединение) объектов капитального строительства к сетям газораспределения (далее соответственно - технические условия, запрос о предоставлении технических условий) по типовой форме, утвержденной постановлением Правительства Российской Федерации от 15 июня 2017 г. N 713 "Об утверждении типовых форм документов, необходимых для подключения (технологического присоединения) объектов капитального строительства к сети газораспределения, и о внесении изменений в Правила подключения (технологического присоединения) объектов капитального строительства к сетям газораспределения" (далее - Постановление № 713);
б) выдача технических условий по типовой форме, утвержденной Постановлением № 713;
в) направление исполнителю заявки о заключении договора о подключении (технологическом присоединении) объектов капитального строительства к сети газораспределения (далее - заявка о подключении (технологическом присоединении) по типовой форме, утвержденной Постановлением № 713; 
г) заключение договора о подключении (технологическом присоединении) объектов капитального строительства к сети газораспределения (далее - договор о подключении) в соответствии с типовой формой, утвержденной Постановлением № 713;
д) выполнение заявителем и исполнителем технических условий;
е) составление акта о готовности сетей газопотребления и газоиспользующего оборудования объекта капитального строительства к подключению (технологическому присоединению);
ж) составление акта о подключении (технологическом присоединении), акта разграничения имущественной принадлежности и акта разграничения эксплуатационной ответственности сторон по типовым формам, утвержденным Постановлением № 713.</t>
  </si>
  <si>
    <t>В соответствии с требованиями Правил подключения (технологического присоединения) объектов капитального строительства к сетям газораспределения», утвержденных Постановлением Правительства РФ от 30.12.2013 № 1314</t>
  </si>
  <si>
    <t>Фактическое присоединение и пуск газа</t>
  </si>
  <si>
    <t>В соответствии с требованиями Правил безопасности сетей газораспределения и газопотребления, утвержденных приказом Федеральной службы по экологическому, технологическому и атомному надзору от 15.11.2013 № 542</t>
  </si>
  <si>
    <t xml:space="preserve">1. Заключение заказчиком договора на поставку и транспортировку  газа.
2. Заключение заказчиком договора на техническое обслуживание вновь построенных объектов газораспредления и газопотребления
</t>
  </si>
  <si>
    <t xml:space="preserve">Регулируется Гражданским кодексом РФ;
Техническим регламентом о безопасности сетей газораспределения и газопотребления, утвержденным Постановлением Правительства Российской Федерации от 29 октября 2010 года № 870;
Постановление Правительства РФ от 14.05.2013 № 410  "О мерах по обеспечению безопасности при использовании и содержании внутридомового и внутриквартирного газового оборудования";
Правилами поставки газа для обеспечения коммунально-бытовых нужд граждан, утвержденными Постановлением Правительства РФ от 21.07.2008 № 549;
Правилами поставки газа в Российской Федерации, утвержденными Постановлением Правительства РФ от 05.02.1998 № 162;
Правилами безопасности сетей газораспределения и газопотребления, утвержденными приказом Федеральной службы по экологическому, технологическому и атомному надзору от 15.11.2013 № 542
</t>
  </si>
  <si>
    <t>*</t>
  </si>
  <si>
    <t xml:space="preserve">Социально значимые группы потребителей и население  на производственной площадке ООО Индустриальный Парк "Станкомаш" - отсутствуют. </t>
  </si>
  <si>
    <t>Приложение 8</t>
  </si>
  <si>
    <t>Информация об основных потребительских характеристиках регулируемых услуг</t>
  </si>
  <si>
    <t>и их соответствии стандартам качества</t>
  </si>
  <si>
    <t>по газораспределительным сетям на территории</t>
  </si>
  <si>
    <t>Место 
размещения
сведений в информационно-коммуникационной 
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</si>
  <si>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</si>
  <si>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</si>
  <si>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</si>
  <si>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</si>
  <si>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</si>
  <si>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Челябинская область</t>
  </si>
  <si>
    <t>Приложение № 3</t>
  </si>
  <si>
    <t>№ ВХ-56-004925 от 29.02.2016г.</t>
  </si>
  <si>
    <r>
      <rPr>
        <b/>
        <sz val="11"/>
        <rFont val="Times New Roman"/>
        <family val="1"/>
        <charset val="204"/>
      </rPr>
      <t>Приложение № 3. Форма 3.</t>
    </r>
    <r>
      <rPr>
        <sz val="11"/>
        <rFont val="Times New Roman"/>
        <family val="1"/>
        <charset val="204"/>
      </rPr>
      <t xml:space="preserve"> Информация об основных потребительских характеристиках регулируемых услуг и их соответствии стандартам качества в сфере оказания услуг по транспортировке газа  по газораспределительным сетям</t>
    </r>
  </si>
  <si>
    <r>
      <t>Объемы газа, тыс.м</t>
    </r>
    <r>
      <rPr>
        <vertAlign val="superscript"/>
        <sz val="12"/>
        <rFont val="Times New Roman"/>
        <family val="1"/>
        <charset val="204"/>
      </rPr>
      <t>3</t>
    </r>
  </si>
  <si>
    <t>на 20</t>
  </si>
  <si>
    <t>открыть&gt;&gt;</t>
  </si>
  <si>
    <t>    Раскрытие информации (к приказу ФАС России от 18.01.2019 № 38/19)</t>
  </si>
  <si>
    <t>\</t>
  </si>
  <si>
    <t>Газораспределительная сеть                                                                                                                                                                               ООО Индустриальный Парк "Станкомаш"  г. Челябинск</t>
  </si>
  <si>
    <t>ИЮЛЬ</t>
  </si>
  <si>
    <r>
      <t xml:space="preserve">Информация о регистрации и ходе реализации </t>
    </r>
    <r>
      <rPr>
        <b/>
        <u/>
        <sz val="14"/>
        <rFont val="Times New Roman"/>
        <family val="1"/>
        <charset val="204"/>
      </rPr>
      <t>заявок</t>
    </r>
    <r>
      <rPr>
        <b/>
        <sz val="14"/>
        <rFont val="Times New Roman"/>
        <family val="1"/>
        <charset val="204"/>
      </rPr>
      <t xml:space="preserve"> о подключении (технологическом присоединении)</t>
    </r>
  </si>
  <si>
    <r>
      <t xml:space="preserve"> к газораспределительным сетям </t>
    </r>
    <r>
      <rPr>
        <b/>
        <i/>
        <sz val="14"/>
        <rFont val="Times New Roman"/>
        <family val="1"/>
        <charset val="204"/>
      </rPr>
      <t xml:space="preserve">ООО Индустриальный Парк "Станкомаш" </t>
    </r>
  </si>
  <si>
    <t>за  20</t>
  </si>
  <si>
    <t>открыть &gt;&gt;</t>
  </si>
  <si>
    <t>АВГУСТ</t>
  </si>
  <si>
    <t>ООО "РАМА"</t>
  </si>
  <si>
    <t>ГРП                                                                        г. Челябинск                                                                                                           ул. Енисейская 8</t>
  </si>
  <si>
    <t>Услуги связи</t>
  </si>
  <si>
    <t>СЕНТЯБРЬ</t>
  </si>
  <si>
    <t>ОКТЯБРЬ</t>
  </si>
  <si>
    <t>НОЯБРЬ</t>
  </si>
  <si>
    <t>ДЕКАБРЬ</t>
  </si>
  <si>
    <t>м.куб.</t>
  </si>
  <si>
    <t>ПАО МТС</t>
  </si>
  <si>
    <t>собственное пр-во</t>
  </si>
  <si>
    <t>Объемы газа в соответствии с удовлетворенными заявками, млн. куб. м</t>
  </si>
  <si>
    <t>Дифференцированный тариф всего, в т.ч.:</t>
  </si>
  <si>
    <t>N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</si>
  <si>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</si>
  <si>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запроса о выдаче технических условий</t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</si>
  <si>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</si>
  <si>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</si>
  <si>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</si>
  <si>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</si>
  <si>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</si>
  <si>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</si>
  <si>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Перечень документов,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</si>
  <si>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 объекта капитального строительства к сетям газораспределения через сети основного абонента</t>
  </si>
  <si>
    <t>Заявка о подключении (технологическом присоединении) объекта капитального строительства, расположенного в пределах некоммерческого объединения</t>
  </si>
  <si>
    <t>Заявка о подключении (технологическом присоединении) объекта капитального строительства при коллективной заявке</t>
  </si>
  <si>
    <t>Заявка о подключении (технологическом присоединении) объекта капитального строительства, расположенного в пределах территории, подлежащей комплексному освоению</t>
  </si>
  <si>
    <t>Договор о подключении (технологическом присоединении) 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</si>
  <si>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</si>
  <si>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Сведения о структурных подразделениях, осуществляющих прием заявок на подключение (технологическое присоединение)</t>
  </si>
  <si>
    <t xml:space="preserve">Информация об условиях, на которых осуществляется оказание услуг по подключению (технологическому присоединению) к газораспределительным сетям </t>
  </si>
  <si>
    <t>Приложение 9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</si>
  <si>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</si>
  <si>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</si>
  <si>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</si>
  <si>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</si>
  <si>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</si>
  <si>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</si>
  <si>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</si>
  <si>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</si>
  <si>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</si>
  <si>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</si>
  <si>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</si>
  <si>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</si>
  <si>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</si>
  <si>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</si>
  <si>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</si>
  <si>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</si>
  <si>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</si>
  <si>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</si>
  <si>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</si>
  <si>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</si>
  <si>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</si>
  <si>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</si>
  <si>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</si>
  <si>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</si>
  <si>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</si>
  <si>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</si>
  <si>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</si>
  <si>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</si>
  <si>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</si>
  <si>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</si>
  <si>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</si>
  <si>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</si>
  <si>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</si>
  <si>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</si>
  <si>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Информация об инвестиционных программах ООО Индустриальный Парк "Станкомаш"</t>
  </si>
  <si>
    <t>на (за) 2020 год в сфере транспортировки газа по газораспределительным сетям</t>
  </si>
  <si>
    <t>ИНВЕСТИЦИОННАЯ ПРОГРАММА ОТСУТСТВУЕТ</t>
  </si>
  <si>
    <t>ООО "Промсырье"</t>
  </si>
  <si>
    <t>Форма 5</t>
  </si>
  <si>
    <t>Информация о наличии (отсутствии) технической возможности доступа к регулируемым услугам по транспортировке газа 
по магистральным газопроводам для целей определения возможности технологического присоединения
к газораспределительным сетям</t>
  </si>
  <si>
    <t>Субъект 
Российской 
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</si>
  <si>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</si>
  <si>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</si>
  <si>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</si>
  <si>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</si>
  <si>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</si>
  <si>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</si>
  <si>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</si>
  <si>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тыс. м3/час.</t>
  </si>
  <si>
    <t>ООО Индустриальный Парк "Станкомаш"  г.Челябинск</t>
  </si>
  <si>
    <t>Значение 
планового 
показателя                      на 2019-2023гг                Пост. № 77/3 от 29.11.2018г.</t>
  </si>
  <si>
    <t>Значение фактического показателя                                       за 2019 год         Пост. № 43/2 от 24.09.2020г.</t>
  </si>
  <si>
    <t>эл.энергия+экспертиза+транс.усл.</t>
  </si>
  <si>
    <t>газ</t>
  </si>
  <si>
    <t>матер.и зап.части+охр.труда+тов.хоз.быт+инстр.остн.</t>
  </si>
  <si>
    <t>ХВС +ВО</t>
  </si>
  <si>
    <t>период с 01.01.2021 по 31.01.2021</t>
  </si>
  <si>
    <t>период с 01.03.2021 по 31.03.2021</t>
  </si>
  <si>
    <t>01.2021</t>
  </si>
  <si>
    <t xml:space="preserve">  период с 01.01.2021 по 31.01.2021</t>
  </si>
  <si>
    <t xml:space="preserve"> период с 01.01.2021 по 31.01.2021</t>
  </si>
  <si>
    <t xml:space="preserve"> период с 01.02.2021 по 29.02.2021</t>
  </si>
  <si>
    <t xml:space="preserve"> период с 01.03.2021 по 31.03.2021</t>
  </si>
  <si>
    <t xml:space="preserve"> период с 01.04.2021 по 30.04.2021</t>
  </si>
  <si>
    <t xml:space="preserve"> период с 01.05.2021 по 31.05.2021</t>
  </si>
  <si>
    <t xml:space="preserve"> период с 01.06.2021 по 30.06.2021</t>
  </si>
  <si>
    <t xml:space="preserve"> период с 01.07.2021 по 31.07.2021</t>
  </si>
  <si>
    <t xml:space="preserve"> период с 01.08.2021 по 31.08.2021</t>
  </si>
  <si>
    <t xml:space="preserve"> период с 01.09.2021 по 30.09.2021</t>
  </si>
  <si>
    <t xml:space="preserve"> период с 01.10.2021 по 31.10.2021</t>
  </si>
  <si>
    <t xml:space="preserve"> период с 01.11.2021 по 30.11.2021</t>
  </si>
  <si>
    <t xml:space="preserve"> период с 01.12.2021 по 31.12.2021</t>
  </si>
  <si>
    <t xml:space="preserve">  период с 01.05.2021 по 31.05.2021</t>
  </si>
  <si>
    <t>2021 года</t>
  </si>
  <si>
    <t>2021года</t>
  </si>
  <si>
    <t>период  01.01.2021 по 31.01.2021  года</t>
  </si>
  <si>
    <t>период  01.02.2021 по 29.02.2021  года</t>
  </si>
  <si>
    <t>период  01.03.2021 по 31.03.2021  года</t>
  </si>
  <si>
    <t>период  01.04.2021 по 30.04.2021  года</t>
  </si>
  <si>
    <t>период  01.05.2021 по 31.05.2021  года</t>
  </si>
  <si>
    <t>период  01.06.2021 по 30.06.2021  года</t>
  </si>
  <si>
    <t>период  01.07.2021 по 31.07.2021  года</t>
  </si>
  <si>
    <t>период  01.08.2021 по 31.08.2021  года</t>
  </si>
  <si>
    <t>период  01.09.2021 по 30.09.2021 года</t>
  </si>
  <si>
    <t>период  01.10.2021 по 31.10.2021  года</t>
  </si>
  <si>
    <t>период  01.11.2021 по 30.11.2021 года</t>
  </si>
  <si>
    <t>период  01.12.2021 по 31.12.2021  года</t>
  </si>
  <si>
    <t>период  01.09.2021 по 30.09.2021  года</t>
  </si>
  <si>
    <t>период  01.11.2021 по 30.11.2021  года</t>
  </si>
  <si>
    <t>2021 год</t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</si>
  <si>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</t>
    </r>
    <r>
      <rPr>
        <b/>
        <sz val="11"/>
        <rFont val="Times New Roman"/>
        <family val="1"/>
        <charset val="204"/>
      </rPr>
      <t xml:space="preserve"> ПЛАН 2021.</t>
    </r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</si>
  <si>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 xml:space="preserve"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 </t>
    </r>
    <r>
      <rPr>
        <b/>
        <sz val="11"/>
        <rFont val="Times New Roman"/>
        <family val="1"/>
        <charset val="204"/>
      </rPr>
      <t>ФАКТ 2021.</t>
    </r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</si>
  <si>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 </t>
    </r>
    <r>
      <rPr>
        <b/>
        <sz val="11"/>
        <rFont val="Times New Roman"/>
        <family val="1"/>
        <charset val="204"/>
      </rPr>
      <t xml:space="preserve">ПЛАН на  2021 </t>
    </r>
    <r>
      <rPr>
        <sz val="11"/>
        <rFont val="Times New Roman"/>
        <family val="1"/>
        <charset val="204"/>
      </rPr>
      <t>год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</si>
  <si>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 </t>
    </r>
    <r>
      <rPr>
        <b/>
        <sz val="11"/>
        <rFont val="Times New Roman"/>
        <family val="1"/>
        <charset val="204"/>
      </rPr>
      <t xml:space="preserve">ФАКТ за  2021 </t>
    </r>
    <r>
      <rPr>
        <sz val="11"/>
        <rFont val="Times New Roman"/>
        <family val="1"/>
        <charset val="204"/>
      </rPr>
      <t>год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</si>
  <si>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>Приложение № 4. Форма 5.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ПЛАН 2021 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</si>
  <si>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сетямдля целей определения возможности технологического присоединения, </t>
    </r>
    <r>
      <rPr>
        <b/>
        <sz val="11"/>
        <rFont val="Times New Roman"/>
        <family val="1"/>
        <charset val="204"/>
      </rPr>
      <t>ПЛАН 2021 г.</t>
    </r>
  </si>
  <si>
    <t xml:space="preserve">  период с 01.02.2021 по 28.02.2021</t>
  </si>
  <si>
    <t>ЭНЕРГОСЕРВИСНАЯ КОМПАНИЯ ООО (ТЕХИНВЕСТ)</t>
  </si>
  <si>
    <t>Услуги по обслуживанию оборудования КИПиА</t>
  </si>
  <si>
    <t>№ 57 от 31.01.2021</t>
  </si>
  <si>
    <t>час</t>
  </si>
  <si>
    <t>FOSS/0010705/000015973 от 31.01.2021</t>
  </si>
  <si>
    <t>распределение</t>
  </si>
  <si>
    <t>в объектах газораспределительной организации</t>
  </si>
  <si>
    <t>ГРПБ</t>
  </si>
  <si>
    <t>период с 01.01.2021 по 28.02.2021</t>
  </si>
  <si>
    <t xml:space="preserve">  период с 01.03.2021 по 31.03.2021</t>
  </si>
  <si>
    <t xml:space="preserve">  период с 01.04.2021 по 30.04.2021</t>
  </si>
  <si>
    <t>период с 01.04.2021 по 30.04.2021</t>
  </si>
  <si>
    <t>период с 01.02.2021 по 28.02.2021</t>
  </si>
  <si>
    <t>02.2021</t>
  </si>
  <si>
    <t>03.2021</t>
  </si>
  <si>
    <t>04.2021</t>
  </si>
  <si>
    <t xml:space="preserve"> период с 01.01.2021 по 31.03.2021</t>
  </si>
  <si>
    <t>период с 01.05.2021 по 31.05.2021</t>
  </si>
  <si>
    <t>период с 01.06.2021 по 30.06.2021</t>
  </si>
  <si>
    <t>УПД № 346 от 31.05.2021</t>
  </si>
  <si>
    <t>FOSS/0010705/006265286 от 30.06.2021</t>
  </si>
  <si>
    <t xml:space="preserve"> FOSS/0010705/005010123 от 31.05.2021</t>
  </si>
  <si>
    <t>05.2021</t>
  </si>
  <si>
    <t>06.2021</t>
  </si>
  <si>
    <t>FOSS/0010705/003765068 от 30.04.2021</t>
  </si>
  <si>
    <t>FOSS/0010705/002525871 от 31.03.2021</t>
  </si>
  <si>
    <t>FOSS/0010705/001245671 от 28.02.2021</t>
  </si>
  <si>
    <t>период с 01.07.2021 по 31.07.2021</t>
  </si>
  <si>
    <t xml:space="preserve"> период с 01.05.2021 по 31.07.2021</t>
  </si>
  <si>
    <t>период с 01.08.2021 по 31.08.2021</t>
  </si>
  <si>
    <t>07.2021</t>
  </si>
  <si>
    <t>FOSS/0010705/007490832 от 31.07.2021</t>
  </si>
  <si>
    <t xml:space="preserve">  период с 01.05.2021 по 30.06.2021</t>
  </si>
  <si>
    <t>период с 01.08.2021 по 31.09.2021</t>
  </si>
  <si>
    <t>Электрод LB-52U d=2,6мм KOBELCO</t>
  </si>
  <si>
    <t>08.2021</t>
  </si>
  <si>
    <t>кг</t>
  </si>
  <si>
    <t>FOSS/0010705/007490832 от 31.08.2021</t>
  </si>
  <si>
    <t>ЦСМ (Гос.рег. центр стандартизации, метрологии и  испытаний в Челябинской области ФБУ)</t>
  </si>
  <si>
    <t>с-ф № 18948 от 18.08.2021</t>
  </si>
  <si>
    <t>Подготовка к поверке. Настройка, юстировка газоанализаторов, сигнализаторов.</t>
  </si>
  <si>
    <t>шт</t>
  </si>
  <si>
    <t>Поверка.Газоанализатор горючих газов Testo-316Ex</t>
  </si>
  <si>
    <t>с-ф № 18947 от 18.08.2021</t>
  </si>
  <si>
    <t>с-ф № 18939 от 18.08.2021</t>
  </si>
  <si>
    <t>Поверка. Измеритель дифференциального давления TESTO 312.</t>
  </si>
  <si>
    <t>период с 01.09.2021 по 30.09.2021</t>
  </si>
  <si>
    <t xml:space="preserve"> FOSS/0010705/010126116 от 30.09.2021</t>
  </si>
  <si>
    <t>09.2021</t>
  </si>
  <si>
    <t>период с 01.10.2021 по 31.10.2021</t>
  </si>
  <si>
    <t>с-ф №№ 730 и 733 от 30.09.2021</t>
  </si>
  <si>
    <t>_Круг отрезной 125х1,0х22,23 AS 60 T BF Expert for Metal арт.2608603396 BOSCH</t>
  </si>
  <si>
    <t>Анкер клиновой М10х95</t>
  </si>
  <si>
    <t>Хомут D50 ГОСТ 24137-81</t>
  </si>
  <si>
    <t>Списание на расходы ИП00-000937 от 30.09.2021</t>
  </si>
  <si>
    <t>Списание на расходы ИП00-000936 от 30.09.2021</t>
  </si>
  <si>
    <t>Списание на расходы ИП00-000939 от 30.09.2021</t>
  </si>
  <si>
    <t>Хомут червячный NORMACLAMP TORRO 12-18/7,5 W2 NORMA</t>
  </si>
  <si>
    <t>Хомут червячный NORMACLAMP TORRO 10-16/7,5 W2 NORMA</t>
  </si>
  <si>
    <t>Изолента ПВХ 19ммх25м арт.09-2201 белая REXANT</t>
  </si>
  <si>
    <t>Валик 180/40мм 6мм Стандарт АКОР</t>
  </si>
  <si>
    <t>Расходные материалы:</t>
  </si>
  <si>
    <t>Охрана труда - СИЗ</t>
  </si>
  <si>
    <t>Списание на расходы ИП00-000968 от 31.10.2021</t>
  </si>
  <si>
    <t xml:space="preserve">ИВДИС ТК ООО </t>
  </si>
  <si>
    <t>УПД 4048 от 12.08..2021</t>
  </si>
  <si>
    <t>Чимолаи СПК ООО</t>
  </si>
  <si>
    <t>УПД 1333 от 06.08..2021</t>
  </si>
  <si>
    <t>СПК ООО</t>
  </si>
  <si>
    <t>УПД 922 от 17.08..2021</t>
  </si>
  <si>
    <t>КРЕПЁЖНЫЕ СИСТЕМЫ ООО</t>
  </si>
  <si>
    <t>УПД 1306 от 20.07.2021</t>
  </si>
  <si>
    <t>УПД 1305 от 20.07.2021</t>
  </si>
  <si>
    <t>ММ18/03-015 от 18.03.2021</t>
  </si>
  <si>
    <t>МОЛОТ ООО</t>
  </si>
  <si>
    <t>ММ15/10-00145 от 15.10.2021</t>
  </si>
  <si>
    <t>10.2021</t>
  </si>
  <si>
    <t xml:space="preserve"> FOSS/0010705/01143962 от 31.10.2021</t>
  </si>
  <si>
    <t>УралСибМетиз ООО</t>
  </si>
  <si>
    <t>УПД № КА-4818 от 24.06.2021</t>
  </si>
  <si>
    <t>https://stankomash.konar.ru/raskrytie-informacii/</t>
  </si>
  <si>
    <t>Материал нетканый суперпрочный W3 160л белый арт.570137 TORK</t>
  </si>
  <si>
    <t>Лента сигнальная красно-белая 50ммх200м арт.89030 СИБРТЕХ</t>
  </si>
  <si>
    <t>Кисть малярная 50мм</t>
  </si>
  <si>
    <t>Кисть плоская 100мм</t>
  </si>
  <si>
    <t>Грунт-эмаль алкидно-модифицированная СНЕЖ-ПРО 116МУ RAL 1023 СНЕЖИНСКИЕ КРАСКИ</t>
  </si>
  <si>
    <t>Круг лепестковый 125х22,23 K60 X551 Expert for Metal арт.2608606717 BOSCH</t>
  </si>
  <si>
    <t>Краска Pilot ACR RAL 7038</t>
  </si>
  <si>
    <t>л</t>
  </si>
  <si>
    <t>Списание на расходы ИП00-001093 от 31.10.2021 23:59:59
Списание товаров на расходы</t>
  </si>
  <si>
    <t>Списание на расходы ИП00-001101 от 31.10.2021 23:59:59
Списание товаров на расходы</t>
  </si>
  <si>
    <t xml:space="preserve">Лента маркировочная для трубопровода 100мм 200м самоклеящаяся пленка (белая, зеленые стрелки) ГАСЗНА
</t>
  </si>
  <si>
    <t>Лента маркировочная для трубопровода 100мм 100м самоклеящаяся пленка (белая, красные стрелки) ГАСЗНА</t>
  </si>
  <si>
    <t>Лента маркировочная для трубопровода 100мм 200м самоклеящаяся пленка (желтая, красные стрелки) ГАСЗН</t>
  </si>
  <si>
    <t>Лента маркировочная для трубопровода 100мм 200м самоклеящаяся пленка (синяя, белые стрелки) ГАСЗНА</t>
  </si>
  <si>
    <t>Лента маркировочная для трубопровода 100мм 200м самоклеящаяся пленка (зеленая, белые стрелки) ГАСЗНА</t>
  </si>
  <si>
    <t xml:space="preserve"> период с 01.10.2021 по 31.12.2021</t>
  </si>
  <si>
    <t xml:space="preserve">  период с 01.07.2021 по 31.12.2021</t>
  </si>
  <si>
    <t>период с 01.10.2021 по 31.12.2021</t>
  </si>
  <si>
    <t>Керосин ТС-1 ГОСТ 10227-86</t>
  </si>
  <si>
    <t>Списание на расходы ИП00-001115 от 31.10.2021 23:59:59</t>
  </si>
  <si>
    <t>Поверка. Измеритель дифференциального давления TESTO 312 за октябрь 2021г.</t>
  </si>
  <si>
    <t>791 от 14.10.2021</t>
  </si>
  <si>
    <t>ЭСК  ООО</t>
  </si>
  <si>
    <t xml:space="preserve"> Плановое техническое обслуживание. Коммерческие узлы учета газа в ГРУ.</t>
  </si>
  <si>
    <t>824 от 31,10,2021</t>
  </si>
  <si>
    <t>826 от 31,10,2021</t>
  </si>
  <si>
    <t>ТМЦ</t>
  </si>
  <si>
    <t>ГАСЗНАК ООО</t>
  </si>
  <si>
    <t>ЦБ-2990 от 25,08,2021</t>
  </si>
  <si>
    <t>Челябинск-Восток-Сервис ООО</t>
  </si>
  <si>
    <t>16794 от 27.05.2021</t>
  </si>
  <si>
    <t>Хорека-Урал Компания ООО</t>
  </si>
  <si>
    <t>УПД №УТ-2330 от 20.05.2021.pdf</t>
  </si>
  <si>
    <t>: УПД №УТ-2330 от 20.05.2</t>
  </si>
  <si>
    <t>Заказ поставщику ИП00-000798 от 14.05.2021 15:22:28</t>
  </si>
  <si>
    <t>Кропачева Татьяна Валерьевна</t>
  </si>
  <si>
    <t>КОНАР АО</t>
  </si>
  <si>
    <t>MК22/04-003 от 22,04,2021</t>
  </si>
  <si>
    <t>ММ25/06-030 от 25.06.2021</t>
  </si>
  <si>
    <t>MК23/04-009 от 23.04.2021</t>
  </si>
  <si>
    <t>ПАРТНЁРУРАЛ ПЛЮС ООО</t>
  </si>
  <si>
    <t>2005-005 от 20.05.2021</t>
  </si>
  <si>
    <t xml:space="preserve"> FOSS/0010705/01143962 от 30.11.2021</t>
  </si>
  <si>
    <t>с-ф №№ 895 от 30.11.2021</t>
  </si>
  <si>
    <t>Услуги по обслуживанию оборудования КИПиА- Коммерческие узлы учета газа в ГРУ. Плановое техническое обслуживание</t>
  </si>
  <si>
    <t xml:space="preserve">Услуги по обслуживанию оборудования КИПиА -  метрологическое обеспечение объектов </t>
  </si>
  <si>
    <t>период с 01.11.2021 по 30.11.2021</t>
  </si>
  <si>
    <t>период с 01.12.2021 по 31.12.2021</t>
  </si>
  <si>
    <t>11.2021</t>
  </si>
  <si>
    <t>12.2021</t>
  </si>
  <si>
    <t>Штуцер латунный двусторонний соединительный 10х10мм арт.CHS1010 TIM</t>
  </si>
  <si>
    <t xml:space="preserve">Услуги по обслуживанию оборудования КИПиА </t>
  </si>
  <si>
    <t xml:space="preserve">Услуги по обслуживанию оборудования КИПиА- </t>
  </si>
  <si>
    <t>Заглушка латунная НР 1/2'' JIF</t>
  </si>
  <si>
    <t>Замок накладной ЗН-1-3-3 АЛЛЮР</t>
  </si>
  <si>
    <t>Трубка демпферная для манометра 1/2″ 25бар 225С OR.1809 OFFICINE RIGAMONTI</t>
  </si>
  <si>
    <t>Кран с нажимной управляющей кнопкой для манометра 5бар 1/2" WIKA</t>
  </si>
  <si>
    <t>ДЕЛЬТА ИНЖИНИРИНГ ПКП ООО</t>
  </si>
  <si>
    <t>4369 от 25.11.2021</t>
  </si>
  <si>
    <t>ДВА СТАХАНОВЦА ООО</t>
  </si>
  <si>
    <t>2894 от 18,11,2021</t>
  </si>
  <si>
    <t>4462 от 02,12,2021</t>
  </si>
  <si>
    <t>ч</t>
  </si>
  <si>
    <t xml:space="preserve"> FOSS/0010705/014114463 от 31.12.2021</t>
  </si>
  <si>
    <t>Регулятор давления газа Вх-1,2МПа Вых-2,2КПа РДГБ-6 VENIO</t>
  </si>
  <si>
    <t>УТ-1707 от 06.12.2021</t>
  </si>
  <si>
    <t>ООО ТД "АЗТЭО"</t>
  </si>
  <si>
    <t>услуги ЭСК кип и а</t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</si>
  <si>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ФАКТ 2021 г.</t>
    </r>
  </si>
  <si>
    <r>
      <rPr>
        <b/>
        <sz val="11"/>
        <rFont val="Times New Roman"/>
        <family val="1"/>
        <charset val="204"/>
      </rPr>
      <t xml:space="preserve">Приложение № 4. Форма 7. </t>
    </r>
    <r>
      <rPr>
        <sz val="11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</t>
    </r>
    <r>
      <rPr>
        <b/>
        <sz val="11"/>
        <rFont val="Times New Roman"/>
        <family val="1"/>
        <charset val="204"/>
      </rPr>
      <t xml:space="preserve"> ПЛАН 2021г.</t>
    </r>
  </si>
  <si>
    <r>
      <rPr>
        <b/>
        <sz val="11"/>
        <rFont val="Times New Roman"/>
        <family val="1"/>
        <charset val="204"/>
      </rPr>
      <t>Приложение № 4. Форма 7.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</t>
    </r>
    <r>
      <rPr>
        <b/>
        <sz val="11"/>
        <rFont val="Times New Roman"/>
        <family val="1"/>
        <charset val="204"/>
      </rPr>
      <t> ФАКТ 2021г.</t>
    </r>
  </si>
  <si>
    <r>
      <rPr>
        <b/>
        <sz val="11"/>
        <rFont val="Times New Roman"/>
        <family val="1"/>
        <charset val="204"/>
      </rPr>
      <t>Приложение № 10.</t>
    </r>
    <r>
      <rPr>
        <sz val="11"/>
        <rFont val="Times New Roman"/>
        <family val="1"/>
        <charset val="204"/>
      </rPr>
      <t xml:space="preserve"> Информация о способах приобретения, стоимости и объемах товаров, необходимых для оказания услуг по транспортировке газа по трубопроводам,</t>
    </r>
    <r>
      <rPr>
        <b/>
        <sz val="11"/>
        <rFont val="Times New Roman"/>
        <family val="1"/>
        <charset val="204"/>
      </rPr>
      <t> за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</si>
</sst>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0.000000"/>
    <numFmt numFmtId="167" formatCode="0.000"/>
    <numFmt numFmtId="168" formatCode="#,##0.00_ ;\-#,##0.00\ "/>
    <numFmt numFmtId="169" formatCode="0.0000"/>
    <numFmt numFmtId="170" formatCode="0.00000"/>
    <numFmt numFmtId="171" formatCode="_-* #,##0.0000\ _₽_-;\-* #,##0.0000\ _₽_-;_-* &quot;-&quot;??\ _₽_-;_-@_-"/>
    <numFmt numFmtId="172" formatCode="#,##0.000"/>
    <numFmt numFmtId="173" formatCode="_-* #,##0.000\ _₽_-;\-* #,##0.000\ _₽_-;_-* &quot;-&quot;??\ _₽_-;_-@_-"/>
    <numFmt numFmtId="174" formatCode="#,##0.000_ ;[Red]\-#,##0.000\ "/>
  </numFmts>
  <fonts count="66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49" fillId="0" borderId="0"/>
    <xf numFmtId="0" fontId="29" fillId="0" borderId="0"/>
    <xf numFmtId="0" fontId="5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0" fontId="19" fillId="6" borderId="0" applyNumberFormat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0" fontId="53" fillId="0" borderId="0"/>
  </cellStyleXfs>
  <cellXfs count="646">
    <xf numFmtId="0" fontId="0" fillId="0" borderId="0" xfId="0"/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/>
    <xf numFmtId="0" fontId="24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49" fillId="0" borderId="11" xfId="37" applyNumberFormat="1" applyFont="1" applyBorder="1" applyAlignment="1">
      <alignment horizontal="left" wrapText="1" indent="1"/>
    </xf>
    <xf numFmtId="49" fontId="49" fillId="0" borderId="12" xfId="37" applyNumberFormat="1" applyFont="1" applyBorder="1" applyAlignment="1">
      <alignment horizontal="left" wrapText="1" indent="1"/>
    </xf>
    <xf numFmtId="0" fontId="20" fillId="0" borderId="0" xfId="0" applyFont="1" applyAlignment="1">
      <alignment vertical="center" wrapText="1"/>
    </xf>
    <xf numFmtId="0" fontId="24" fillId="0" borderId="0" xfId="38" applyNumberFormat="1" applyFont="1" applyBorder="1" applyAlignment="1">
      <alignment horizontal="left"/>
    </xf>
    <xf numFmtId="0" fontId="24" fillId="0" borderId="0" xfId="38" applyNumberFormat="1" applyFont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right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165" fontId="23" fillId="0" borderId="21" xfId="0" applyNumberFormat="1" applyFont="1" applyFill="1" applyBorder="1" applyAlignment="1">
      <alignment horizontal="right" vertical="center" wrapText="1"/>
    </xf>
    <xf numFmtId="0" fontId="23" fillId="0" borderId="17" xfId="39" applyNumberFormat="1" applyFont="1" applyFill="1" applyBorder="1" applyAlignment="1">
      <alignment horizontal="center" vertical="center" wrapText="1"/>
    </xf>
    <xf numFmtId="0" fontId="23" fillId="0" borderId="13" xfId="39" applyNumberFormat="1" applyFont="1" applyFill="1" applyBorder="1" applyAlignment="1">
      <alignment horizontal="center" vertical="center" wrapText="1"/>
    </xf>
    <xf numFmtId="165" fontId="23" fillId="0" borderId="22" xfId="39" applyNumberFormat="1" applyFont="1" applyFill="1" applyBorder="1" applyAlignment="1">
      <alignment horizontal="left" vertical="center" wrapText="1"/>
    </xf>
    <xf numFmtId="0" fontId="23" fillId="0" borderId="20" xfId="39" applyNumberFormat="1" applyFont="1" applyFill="1" applyBorder="1" applyAlignment="1">
      <alignment horizontal="center" vertical="center" wrapText="1"/>
    </xf>
    <xf numFmtId="165" fontId="23" fillId="0" borderId="21" xfId="39" applyNumberFormat="1" applyFont="1" applyFill="1" applyBorder="1" applyAlignment="1">
      <alignment horizontal="left" vertical="center" wrapText="1"/>
    </xf>
    <xf numFmtId="165" fontId="23" fillId="0" borderId="20" xfId="39" applyNumberFormat="1" applyFont="1" applyFill="1" applyBorder="1" applyAlignment="1">
      <alignment horizontal="left" vertical="center" wrapText="1"/>
    </xf>
    <xf numFmtId="165" fontId="23" fillId="0" borderId="14" xfId="39" applyNumberFormat="1" applyFont="1" applyFill="1" applyBorder="1" applyAlignment="1">
      <alignment horizontal="left" vertical="center" wrapText="1"/>
    </xf>
    <xf numFmtId="0" fontId="23" fillId="0" borderId="18" xfId="39" applyNumberFormat="1" applyFont="1" applyFill="1" applyBorder="1" applyAlignment="1">
      <alignment horizontal="center" vertical="center" wrapText="1"/>
    </xf>
    <xf numFmtId="49" fontId="23" fillId="0" borderId="14" xfId="39" applyNumberFormat="1" applyFont="1" applyFill="1" applyBorder="1" applyAlignment="1">
      <alignment horizontal="center" vertical="center" wrapText="1"/>
    </xf>
    <xf numFmtId="49" fontId="23" fillId="0" borderId="15" xfId="39" applyNumberFormat="1" applyFont="1" applyFill="1" applyBorder="1" applyAlignment="1">
      <alignment horizontal="center" vertical="center" wrapText="1"/>
    </xf>
    <xf numFmtId="165" fontId="23" fillId="0" borderId="14" xfId="39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3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/>
    <xf numFmtId="0" fontId="20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 vertical="top"/>
    </xf>
    <xf numFmtId="0" fontId="22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49" fontId="24" fillId="0" borderId="26" xfId="0" applyNumberFormat="1" applyFont="1" applyBorder="1" applyAlignment="1"/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 vertical="top"/>
    </xf>
    <xf numFmtId="0" fontId="24" fillId="0" borderId="0" xfId="0" applyFont="1" applyAlignment="1">
      <alignment horizontal="center"/>
    </xf>
    <xf numFmtId="0" fontId="22" fillId="0" borderId="0" xfId="37" applyFont="1"/>
    <xf numFmtId="0" fontId="20" fillId="0" borderId="0" xfId="37" applyFont="1"/>
    <xf numFmtId="0" fontId="24" fillId="0" borderId="0" xfId="37" applyFont="1"/>
    <xf numFmtId="0" fontId="24" fillId="0" borderId="0" xfId="37" applyFont="1" applyAlignment="1">
      <alignment horizontal="left"/>
    </xf>
    <xf numFmtId="0" fontId="23" fillId="0" borderId="0" xfId="37" applyFont="1"/>
    <xf numFmtId="0" fontId="21" fillId="0" borderId="27" xfId="37" applyFont="1" applyBorder="1"/>
    <xf numFmtId="0" fontId="21" fillId="0" borderId="28" xfId="37" applyFont="1" applyBorder="1"/>
    <xf numFmtId="0" fontId="21" fillId="0" borderId="28" xfId="37" applyFont="1" applyBorder="1" applyAlignment="1">
      <alignment horizontal="center"/>
    </xf>
    <xf numFmtId="0" fontId="21" fillId="0" borderId="29" xfId="37" applyFont="1" applyBorder="1"/>
    <xf numFmtId="0" fontId="21" fillId="0" borderId="0" xfId="37" applyFont="1"/>
    <xf numFmtId="0" fontId="21" fillId="0" borderId="30" xfId="37" applyFont="1" applyBorder="1"/>
    <xf numFmtId="0" fontId="21" fillId="0" borderId="26" xfId="37" applyFont="1" applyBorder="1"/>
    <xf numFmtId="0" fontId="21" fillId="0" borderId="31" xfId="37" applyFont="1" applyBorder="1"/>
    <xf numFmtId="0" fontId="21" fillId="0" borderId="10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5" fillId="0" borderId="0" xfId="0" applyFont="1" applyFill="1"/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30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top"/>
    </xf>
    <xf numFmtId="0" fontId="24" fillId="0" borderId="0" xfId="37" applyFont="1" applyAlignment="1"/>
    <xf numFmtId="0" fontId="20" fillId="0" borderId="26" xfId="37" applyFont="1" applyFill="1" applyBorder="1" applyAlignment="1">
      <alignment horizontal="left"/>
    </xf>
    <xf numFmtId="0" fontId="21" fillId="0" borderId="26" xfId="37" applyFont="1" applyBorder="1" applyAlignment="1">
      <alignment horizontal="center"/>
    </xf>
    <xf numFmtId="49" fontId="21" fillId="0" borderId="28" xfId="37" applyNumberFormat="1" applyFont="1" applyFill="1" applyBorder="1" applyAlignment="1"/>
    <xf numFmtId="0" fontId="23" fillId="0" borderId="0" xfId="37" applyFont="1" applyBorder="1" applyAlignment="1">
      <alignment vertical="top"/>
    </xf>
    <xf numFmtId="0" fontId="20" fillId="0" borderId="0" xfId="37" applyFont="1" applyFill="1" applyBorder="1" applyAlignment="1">
      <alignment wrapText="1"/>
    </xf>
    <xf numFmtId="49" fontId="21" fillId="0" borderId="25" xfId="37" applyNumberFormat="1" applyFont="1" applyFill="1" applyBorder="1" applyAlignment="1">
      <alignment horizontal="right"/>
    </xf>
    <xf numFmtId="49" fontId="21" fillId="0" borderId="25" xfId="37" applyNumberFormat="1" applyFont="1" applyFill="1" applyBorder="1" applyAlignment="1">
      <alignment horizontal="left"/>
    </xf>
    <xf numFmtId="0" fontId="41" fillId="0" borderId="28" xfId="37" applyFont="1" applyBorder="1"/>
    <xf numFmtId="0" fontId="41" fillId="0" borderId="29" xfId="37" applyFont="1" applyBorder="1"/>
    <xf numFmtId="0" fontId="41" fillId="0" borderId="26" xfId="37" applyFont="1" applyBorder="1"/>
    <xf numFmtId="0" fontId="41" fillId="0" borderId="31" xfId="37" applyFont="1" applyBorder="1"/>
    <xf numFmtId="49" fontId="41" fillId="0" borderId="25" xfId="37" applyNumberFormat="1" applyFont="1" applyFill="1" applyBorder="1" applyAlignment="1"/>
    <xf numFmtId="49" fontId="41" fillId="0" borderId="32" xfId="37" applyNumberFormat="1" applyFont="1" applyFill="1" applyBorder="1" applyAlignment="1"/>
    <xf numFmtId="0" fontId="24" fillId="0" borderId="0" xfId="0" applyFont="1"/>
    <xf numFmtId="0" fontId="23" fillId="0" borderId="0" xfId="0" applyFont="1" applyBorder="1"/>
    <xf numFmtId="0" fontId="23" fillId="0" borderId="28" xfId="0" applyFont="1" applyBorder="1" applyAlignment="1">
      <alignment vertical="top"/>
    </xf>
    <xf numFmtId="0" fontId="24" fillId="0" borderId="26" xfId="37" applyFont="1" applyFill="1" applyBorder="1" applyAlignment="1"/>
    <xf numFmtId="0" fontId="24" fillId="0" borderId="0" xfId="37" applyFont="1" applyFill="1" applyBorder="1" applyAlignment="1"/>
    <xf numFmtId="0" fontId="24" fillId="0" borderId="26" xfId="37" applyFont="1" applyFill="1" applyBorder="1" applyAlignment="1">
      <alignment horizontal="left" indent="2"/>
    </xf>
    <xf numFmtId="0" fontId="24" fillId="0" borderId="0" xfId="37" applyFont="1" applyBorder="1" applyAlignment="1"/>
    <xf numFmtId="0" fontId="23" fillId="0" borderId="24" xfId="0" applyFont="1" applyBorder="1" applyAlignment="1">
      <alignment vertical="top"/>
    </xf>
    <xf numFmtId="168" fontId="35" fillId="0" borderId="0" xfId="0" applyNumberFormat="1" applyFont="1"/>
    <xf numFmtId="0" fontId="35" fillId="0" borderId="0" xfId="0" applyFont="1"/>
    <xf numFmtId="0" fontId="35" fillId="0" borderId="24" xfId="0" applyFont="1" applyBorder="1" applyAlignment="1">
      <alignment vertical="top"/>
    </xf>
    <xf numFmtId="168" fontId="23" fillId="0" borderId="0" xfId="0" applyNumberFormat="1" applyFont="1"/>
    <xf numFmtId="0" fontId="20" fillId="0" borderId="26" xfId="0" applyFont="1" applyFill="1" applyBorder="1" applyAlignment="1"/>
    <xf numFmtId="0" fontId="20" fillId="0" borderId="51" xfId="0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4" fillId="0" borderId="0" xfId="0" applyFont="1" applyFill="1" applyAlignment="1"/>
    <xf numFmtId="0" fontId="30" fillId="0" borderId="0" xfId="0" applyFont="1" applyFill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2" fillId="0" borderId="0" xfId="0" applyFont="1" applyFill="1" applyAlignment="1">
      <alignment horizontal="left" vertical="top" indent="2"/>
    </xf>
    <xf numFmtId="0" fontId="43" fillId="0" borderId="0" xfId="0" applyFont="1" applyFill="1"/>
    <xf numFmtId="0" fontId="44" fillId="0" borderId="0" xfId="0" applyFont="1" applyFill="1" applyAlignment="1"/>
    <xf numFmtId="0" fontId="23" fillId="0" borderId="0" xfId="0" applyFont="1" applyAlignment="1">
      <alignment horizontal="left"/>
    </xf>
    <xf numFmtId="49" fontId="23" fillId="0" borderId="13" xfId="38" applyNumberFormat="1" applyFont="1" applyBorder="1" applyAlignment="1">
      <alignment horizontal="center" vertical="top"/>
    </xf>
    <xf numFmtId="0" fontId="23" fillId="0" borderId="0" xfId="38" applyNumberFormat="1" applyFont="1" applyBorder="1" applyAlignment="1">
      <alignment horizontal="left"/>
    </xf>
    <xf numFmtId="49" fontId="23" fillId="0" borderId="0" xfId="38" applyNumberFormat="1" applyFont="1" applyBorder="1" applyAlignment="1">
      <alignment horizontal="center" vertical="top"/>
    </xf>
    <xf numFmtId="49" fontId="23" fillId="0" borderId="13" xfId="38" applyNumberFormat="1" applyFont="1" applyBorder="1" applyAlignment="1">
      <alignment horizontal="center" vertical="center"/>
    </xf>
    <xf numFmtId="0" fontId="23" fillId="0" borderId="0" xfId="38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26" xfId="0" applyFont="1" applyFill="1" applyBorder="1" applyAlignment="1">
      <alignment horizontal="center"/>
    </xf>
    <xf numFmtId="0" fontId="45" fillId="0" borderId="0" xfId="0" applyFont="1" applyFill="1" applyAlignment="1"/>
    <xf numFmtId="0" fontId="46" fillId="0" borderId="0" xfId="0" applyFont="1" applyFill="1"/>
    <xf numFmtId="0" fontId="45" fillId="0" borderId="0" xfId="0" applyFont="1" applyFill="1" applyAlignment="1">
      <alignment horizontal="right"/>
    </xf>
    <xf numFmtId="49" fontId="49" fillId="0" borderId="33" xfId="37" applyNumberFormat="1" applyFont="1" applyBorder="1" applyAlignment="1">
      <alignment horizontal="left" wrapText="1" indent="1"/>
    </xf>
    <xf numFmtId="49" fontId="23" fillId="0" borderId="10" xfId="0" applyNumberFormat="1" applyFont="1" applyBorder="1" applyAlignment="1">
      <alignment horizontal="center" vertical="top"/>
    </xf>
    <xf numFmtId="0" fontId="22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1" fillId="0" borderId="0" xfId="0" applyFont="1" applyAlignment="1">
      <alignment horizontal="left" vertical="top"/>
    </xf>
    <xf numFmtId="0" fontId="25" fillId="0" borderId="0" xfId="0" applyFont="1"/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49" fontId="22" fillId="0" borderId="10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horizontal="left" vertical="top" wrapText="1"/>
    </xf>
    <xf numFmtId="0" fontId="51" fillId="0" borderId="10" xfId="0" applyFont="1" applyBorder="1" applyAlignment="1">
      <alignment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25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21" fillId="0" borderId="10" xfId="0" applyFont="1" applyBorder="1" applyAlignment="1">
      <alignment horizontal="center" vertical="top" wrapText="1"/>
    </xf>
    <xf numFmtId="0" fontId="30" fillId="0" borderId="0" xfId="0" applyFont="1" applyFill="1" applyAlignment="1">
      <alignment horizontal="left"/>
    </xf>
    <xf numFmtId="0" fontId="30" fillId="0" borderId="26" xfId="0" applyFont="1" applyFill="1" applyBorder="1" applyAlignment="1"/>
    <xf numFmtId="0" fontId="43" fillId="0" borderId="0" xfId="0" applyFont="1" applyFill="1" applyBorder="1" applyAlignment="1">
      <alignment vertical="top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1" fillId="0" borderId="24" xfId="0" applyFont="1" applyBorder="1" applyAlignment="1">
      <alignment horizontal="left" vertical="top"/>
    </xf>
    <xf numFmtId="0" fontId="23" fillId="0" borderId="41" xfId="0" applyNumberFormat="1" applyFont="1" applyFill="1" applyBorder="1" applyAlignment="1">
      <alignment horizontal="center" vertical="center" wrapText="1"/>
    </xf>
    <xf numFmtId="49" fontId="23" fillId="0" borderId="47" xfId="39" applyNumberFormat="1" applyFont="1" applyFill="1" applyBorder="1" applyAlignment="1">
      <alignment horizontal="center" vertical="center" wrapText="1"/>
    </xf>
    <xf numFmtId="0" fontId="23" fillId="0" borderId="48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Fill="1" applyBorder="1" applyAlignment="1">
      <alignment horizontal="center" vertical="center" wrapText="1"/>
    </xf>
    <xf numFmtId="165" fontId="23" fillId="0" borderId="18" xfId="0" applyNumberFormat="1" applyFont="1" applyFill="1" applyBorder="1" applyAlignment="1">
      <alignment horizontal="left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top"/>
    </xf>
    <xf numFmtId="0" fontId="25" fillId="0" borderId="26" xfId="0" applyFont="1" applyFill="1" applyBorder="1" applyAlignment="1"/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1" fillId="0" borderId="25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32" fillId="0" borderId="0" xfId="0" applyFont="1" applyBorder="1" applyAlignment="1">
      <alignment vertical="top"/>
    </xf>
    <xf numFmtId="0" fontId="31" fillId="0" borderId="28" xfId="0" applyFont="1" applyBorder="1" applyAlignment="1">
      <alignment wrapText="1"/>
    </xf>
    <xf numFmtId="0" fontId="32" fillId="0" borderId="28" xfId="0" applyFont="1" applyBorder="1" applyAlignment="1">
      <alignment vertical="top"/>
    </xf>
    <xf numFmtId="0" fontId="23" fillId="0" borderId="43" xfId="0" applyNumberFormat="1" applyFont="1" applyFill="1" applyBorder="1" applyAlignment="1">
      <alignment horizontal="center" vertical="center" wrapText="1"/>
    </xf>
    <xf numFmtId="165" fontId="23" fillId="0" borderId="53" xfId="0" applyNumberFormat="1" applyFont="1" applyFill="1" applyBorder="1" applyAlignment="1">
      <alignment horizontal="left" vertical="center" wrapText="1"/>
    </xf>
    <xf numFmtId="165" fontId="23" fillId="0" borderId="54" xfId="0" applyNumberFormat="1" applyFont="1" applyFill="1" applyBorder="1" applyAlignment="1">
      <alignment horizontal="left" vertical="center" wrapText="1"/>
    </xf>
    <xf numFmtId="165" fontId="23" fillId="0" borderId="4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6" fillId="0" borderId="2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3" fillId="0" borderId="0" xfId="38" applyNumberFormat="1" applyFont="1" applyBorder="1" applyAlignment="1">
      <alignment horizontal="center" vertical="center"/>
    </xf>
    <xf numFmtId="0" fontId="25" fillId="0" borderId="0" xfId="38" applyNumberFormat="1" applyFont="1" applyFill="1" applyBorder="1" applyAlignment="1">
      <alignment horizontal="left"/>
    </xf>
    <xf numFmtId="0" fontId="25" fillId="0" borderId="0" xfId="38" applyNumberFormat="1" applyFont="1" applyBorder="1" applyAlignment="1">
      <alignment horizontal="left"/>
    </xf>
    <xf numFmtId="0" fontId="23" fillId="0" borderId="0" xfId="38" applyNumberFormat="1" applyFont="1" applyBorder="1" applyAlignment="1">
      <alignment horizontal="center" vertical="top"/>
    </xf>
    <xf numFmtId="0" fontId="23" fillId="0" borderId="13" xfId="38" applyNumberFormat="1" applyFont="1" applyBorder="1" applyAlignment="1">
      <alignment horizontal="center" vertical="center" textRotation="90"/>
    </xf>
    <xf numFmtId="0" fontId="23" fillId="0" borderId="0" xfId="38" applyNumberFormat="1" applyFont="1" applyBorder="1" applyAlignment="1">
      <alignment horizontal="center" vertical="center" textRotation="90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10" xfId="0" applyFont="1" applyBorder="1" applyAlignment="1">
      <alignment horizontal="left" vertical="center"/>
    </xf>
    <xf numFmtId="49" fontId="23" fillId="0" borderId="0" xfId="38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3" fillId="0" borderId="0" xfId="38" applyNumberFormat="1" applyFont="1" applyBorder="1" applyAlignment="1">
      <alignment vertical="top" wrapText="1"/>
    </xf>
    <xf numFmtId="49" fontId="54" fillId="0" borderId="0" xfId="38" applyNumberFormat="1" applyFont="1" applyBorder="1" applyAlignment="1">
      <alignment horizontal="center" vertical="center"/>
    </xf>
    <xf numFmtId="0" fontId="54" fillId="0" borderId="0" xfId="38" applyNumberFormat="1" applyFont="1" applyBorder="1" applyAlignment="1">
      <alignment horizontal="center" vertical="center"/>
    </xf>
    <xf numFmtId="49" fontId="54" fillId="0" borderId="0" xfId="38" applyNumberFormat="1" applyFont="1" applyBorder="1" applyAlignment="1">
      <alignment horizontal="center" vertical="center" wrapText="1"/>
    </xf>
    <xf numFmtId="0" fontId="54" fillId="0" borderId="0" xfId="38" applyNumberFormat="1" applyFont="1" applyBorder="1" applyAlignment="1">
      <alignment horizontal="center" vertical="center" wrapText="1"/>
    </xf>
    <xf numFmtId="0" fontId="54" fillId="0" borderId="0" xfId="38" applyNumberFormat="1" applyFont="1" applyBorder="1" applyAlignment="1">
      <alignment horizontal="left" vertical="center" wrapText="1"/>
    </xf>
    <xf numFmtId="170" fontId="54" fillId="0" borderId="0" xfId="38" applyNumberFormat="1" applyFont="1" applyBorder="1" applyAlignment="1">
      <alignment horizontal="right" vertical="center"/>
    </xf>
    <xf numFmtId="169" fontId="54" fillId="0" borderId="0" xfId="38" applyNumberFormat="1" applyFont="1" applyBorder="1" applyAlignment="1">
      <alignment horizontal="center" vertical="center"/>
    </xf>
    <xf numFmtId="0" fontId="54" fillId="0" borderId="0" xfId="38" applyNumberFormat="1" applyFont="1" applyBorder="1" applyAlignment="1">
      <alignment horizontal="left" vertic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center" vertical="center"/>
    </xf>
    <xf numFmtId="49" fontId="23" fillId="0" borderId="10" xfId="38" applyNumberFormat="1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center" vertical="center" wrapText="1"/>
    </xf>
    <xf numFmtId="0" fontId="23" fillId="0" borderId="10" xfId="47" applyNumberFormat="1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right" vertical="center" wrapText="1"/>
    </xf>
    <xf numFmtId="171" fontId="23" fillId="0" borderId="10" xfId="4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left" vertical="center" wrapText="1"/>
    </xf>
    <xf numFmtId="170" fontId="23" fillId="0" borderId="13" xfId="38" applyNumberFormat="1" applyFont="1" applyBorder="1" applyAlignment="1">
      <alignment horizontal="right" vertical="center"/>
    </xf>
    <xf numFmtId="169" fontId="23" fillId="0" borderId="13" xfId="38" applyNumberFormat="1" applyFont="1" applyBorder="1" applyAlignment="1">
      <alignment horizontal="center" vertical="center"/>
    </xf>
    <xf numFmtId="49" fontId="23" fillId="0" borderId="10" xfId="38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/>
    </xf>
    <xf numFmtId="0" fontId="28" fillId="0" borderId="26" xfId="0" applyFont="1" applyFill="1" applyBorder="1" applyAlignment="1"/>
    <xf numFmtId="0" fontId="28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7" fillId="0" borderId="34" xfId="28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7" fillId="0" borderId="10" xfId="28" applyBorder="1" applyAlignment="1" applyProtection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38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1" fillId="0" borderId="0" xfId="0" applyFont="1" applyFill="1" applyAlignment="1">
      <alignment horizontal="left" vertical="center"/>
    </xf>
    <xf numFmtId="0" fontId="20" fillId="0" borderId="51" xfId="0" applyFont="1" applyBorder="1" applyAlignment="1">
      <alignment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5" xfId="0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0" fillId="0" borderId="58" xfId="0" applyFont="1" applyBorder="1" applyAlignment="1">
      <alignment vertical="center" wrapText="1"/>
    </xf>
    <xf numFmtId="0" fontId="7" fillId="0" borderId="57" xfId="28" applyBorder="1" applyAlignment="1" applyProtection="1">
      <alignment horizontal="center" vertical="center"/>
    </xf>
    <xf numFmtId="0" fontId="24" fillId="0" borderId="0" xfId="0" applyFont="1" applyBorder="1" applyAlignment="1"/>
    <xf numFmtId="0" fontId="22" fillId="0" borderId="10" xfId="0" applyNumberFormat="1" applyFont="1" applyBorder="1" applyAlignment="1">
      <alignment horizontal="center" vertical="top" wrapText="1"/>
    </xf>
    <xf numFmtId="0" fontId="23" fillId="0" borderId="13" xfId="38" applyNumberFormat="1" applyFont="1" applyBorder="1" applyAlignment="1">
      <alignment horizontal="right" vertical="center"/>
    </xf>
    <xf numFmtId="0" fontId="59" fillId="0" borderId="0" xfId="0" applyFont="1" applyAlignment="1">
      <alignment horizontal="left"/>
    </xf>
    <xf numFmtId="0" fontId="59" fillId="0" borderId="0" xfId="0" applyFont="1"/>
    <xf numFmtId="0" fontId="60" fillId="0" borderId="0" xfId="0" applyFont="1"/>
    <xf numFmtId="49" fontId="57" fillId="0" borderId="26" xfId="0" applyNumberFormat="1" applyFont="1" applyBorder="1" applyAlignment="1"/>
    <xf numFmtId="0" fontId="61" fillId="0" borderId="0" xfId="0" applyFont="1" applyFill="1" applyAlignment="1">
      <alignment horizontal="left"/>
    </xf>
    <xf numFmtId="0" fontId="61" fillId="0" borderId="0" xfId="0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/>
    </xf>
    <xf numFmtId="166" fontId="43" fillId="0" borderId="10" xfId="0" applyNumberFormat="1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170" fontId="53" fillId="0" borderId="59" xfId="49" applyNumberFormat="1" applyFont="1" applyBorder="1" applyAlignment="1">
      <alignment horizontal="right" vertical="center" wrapText="1"/>
    </xf>
    <xf numFmtId="2" fontId="62" fillId="0" borderId="10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49" fontId="62" fillId="0" borderId="13" xfId="38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49" fontId="23" fillId="0" borderId="35" xfId="38" applyNumberFormat="1" applyFont="1" applyBorder="1" applyAlignment="1">
      <alignment horizontal="center" vertical="center"/>
    </xf>
    <xf numFmtId="0" fontId="23" fillId="0" borderId="35" xfId="38" applyNumberFormat="1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left"/>
    </xf>
    <xf numFmtId="0" fontId="23" fillId="0" borderId="10" xfId="38" applyNumberFormat="1" applyFont="1" applyBorder="1" applyAlignment="1">
      <alignment horizontal="lef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1" xfId="38" applyNumberFormat="1" applyFont="1" applyBorder="1" applyAlignment="1">
      <alignment horizontal="left" vertical="center" wrapText="1"/>
    </xf>
    <xf numFmtId="0" fontId="23" fillId="0" borderId="11" xfId="38" applyNumberFormat="1" applyFont="1" applyBorder="1" applyAlignment="1">
      <alignment horizontal="center" vertical="center"/>
    </xf>
    <xf numFmtId="0" fontId="23" fillId="0" borderId="10" xfId="38" applyNumberFormat="1" applyFont="1" applyBorder="1" applyAlignment="1">
      <alignment horizontal="left" vertical="center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4" fillId="0" borderId="0" xfId="0" applyFont="1" applyAlignment="1">
      <alignment horizontal="right"/>
    </xf>
    <xf numFmtId="49" fontId="25" fillId="0" borderId="10" xfId="0" applyNumberFormat="1" applyFont="1" applyBorder="1" applyAlignment="1">
      <alignment horizontal="center" vertical="center"/>
    </xf>
    <xf numFmtId="169" fontId="23" fillId="0" borderId="10" xfId="38" applyNumberFormat="1" applyFont="1" applyBorder="1" applyAlignment="1">
      <alignment horizontal="center" vertical="center"/>
    </xf>
    <xf numFmtId="0" fontId="23" fillId="0" borderId="10" xfId="38" applyNumberFormat="1" applyFont="1" applyBorder="1" applyAlignment="1">
      <alignment horizontal="left" wrapText="1" indent="1"/>
    </xf>
    <xf numFmtId="0" fontId="23" fillId="0" borderId="10" xfId="38" applyNumberFormat="1" applyFont="1" applyBorder="1" applyAlignment="1">
      <alignment horizontal="left" vertical="center" wrapText="1" indent="1"/>
    </xf>
    <xf numFmtId="169" fontId="53" fillId="0" borderId="59" xfId="49" applyNumberFormat="1" applyFont="1" applyBorder="1" applyAlignment="1">
      <alignment vertical="center" wrapText="1"/>
    </xf>
    <xf numFmtId="169" fontId="23" fillId="0" borderId="11" xfId="38" applyNumberFormat="1" applyFont="1" applyBorder="1" applyAlignment="1">
      <alignment vertical="center"/>
    </xf>
    <xf numFmtId="169" fontId="23" fillId="0" borderId="10" xfId="38" applyNumberFormat="1" applyFont="1" applyBorder="1" applyAlignment="1">
      <alignment vertical="center"/>
    </xf>
    <xf numFmtId="0" fontId="62" fillId="0" borderId="59" xfId="49" applyNumberFormat="1" applyFont="1" applyBorder="1" applyAlignment="1">
      <alignment horizontal="center" vertical="top" wrapText="1"/>
    </xf>
    <xf numFmtId="0" fontId="23" fillId="0" borderId="24" xfId="38" applyNumberFormat="1" applyFont="1" applyBorder="1" applyAlignment="1">
      <alignment horizontal="left"/>
    </xf>
    <xf numFmtId="0" fontId="62" fillId="0" borderId="10" xfId="49" applyNumberFormat="1" applyFont="1" applyBorder="1" applyAlignment="1">
      <alignment horizontal="center" vertical="top" wrapText="1"/>
    </xf>
    <xf numFmtId="0" fontId="21" fillId="0" borderId="11" xfId="38" applyNumberFormat="1" applyFont="1" applyBorder="1" applyAlignment="1">
      <alignment horizontal="left" vertical="center" wrapText="1"/>
    </xf>
    <xf numFmtId="0" fontId="23" fillId="0" borderId="10" xfId="38" applyNumberFormat="1" applyFont="1" applyBorder="1" applyAlignment="1">
      <alignment horizontal="center" wrapText="1"/>
    </xf>
    <xf numFmtId="0" fontId="62" fillId="0" borderId="10" xfId="49" applyNumberFormat="1" applyFont="1" applyBorder="1" applyAlignment="1">
      <alignment horizontal="center" vertical="center" wrapText="1"/>
    </xf>
    <xf numFmtId="0" fontId="23" fillId="0" borderId="11" xfId="38" applyNumberFormat="1" applyFont="1" applyBorder="1" applyAlignment="1">
      <alignment horizontal="center" vertical="center" wrapText="1"/>
    </xf>
    <xf numFmtId="169" fontId="23" fillId="0" borderId="10" xfId="38" applyNumberFormat="1" applyFont="1" applyBorder="1" applyAlignment="1">
      <alignment horizontal="right" vertical="center"/>
    </xf>
    <xf numFmtId="169" fontId="53" fillId="0" borderId="59" xfId="49" applyNumberFormat="1" applyFont="1" applyBorder="1" applyAlignment="1">
      <alignment horizontal="right" vertical="center" wrapText="1"/>
    </xf>
    <xf numFmtId="173" fontId="23" fillId="0" borderId="10" xfId="48" applyNumberFormat="1" applyFont="1" applyBorder="1" applyAlignment="1">
      <alignment horizontal="right" vertical="center" wrapText="1"/>
    </xf>
    <xf numFmtId="173" fontId="53" fillId="0" borderId="59" xfId="49" applyNumberFormat="1" applyFont="1" applyBorder="1" applyAlignment="1">
      <alignment horizontal="right" vertical="center" wrapText="1"/>
    </xf>
    <xf numFmtId="0" fontId="23" fillId="0" borderId="10" xfId="38" applyNumberFormat="1" applyFont="1" applyBorder="1" applyAlignment="1">
      <alignment vertic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3" fillId="0" borderId="11" xfId="38" applyNumberFormat="1" applyFont="1" applyBorder="1" applyAlignment="1">
      <alignment horizontal="center" vertical="center" wrapText="1"/>
    </xf>
    <xf numFmtId="0" fontId="65" fillId="0" borderId="59" xfId="49" applyNumberFormat="1" applyFont="1" applyBorder="1" applyAlignment="1">
      <alignment vertical="top"/>
    </xf>
    <xf numFmtId="0" fontId="23" fillId="0" borderId="10" xfId="38" applyNumberFormat="1" applyFont="1" applyBorder="1" applyAlignment="1">
      <alignment horizontal="right" vertical="center"/>
    </xf>
    <xf numFmtId="49" fontId="23" fillId="0" borderId="11" xfId="38" applyNumberFormat="1" applyFont="1" applyBorder="1" applyAlignment="1">
      <alignment horizontal="center" vertical="center"/>
    </xf>
    <xf numFmtId="0" fontId="23" fillId="0" borderId="11" xfId="38" applyNumberFormat="1" applyFont="1" applyBorder="1" applyAlignment="1">
      <alignment horizontal="left"/>
    </xf>
    <xf numFmtId="169" fontId="23" fillId="0" borderId="11" xfId="38" applyNumberFormat="1" applyFont="1" applyBorder="1" applyAlignment="1">
      <alignment horizontal="right" vertical="center"/>
    </xf>
    <xf numFmtId="0" fontId="23" fillId="0" borderId="11" xfId="38" applyNumberFormat="1" applyFont="1" applyBorder="1" applyAlignment="1">
      <alignment vertical="center"/>
    </xf>
    <xf numFmtId="0" fontId="23" fillId="0" borderId="10" xfId="38" applyNumberFormat="1" applyFont="1" applyBorder="1" applyAlignment="1">
      <alignment vertical="center" wrapText="1"/>
    </xf>
    <xf numFmtId="0" fontId="53" fillId="0" borderId="59" xfId="49" applyNumberFormat="1" applyFont="1" applyBorder="1" applyAlignment="1">
      <alignment vertical="top"/>
    </xf>
    <xf numFmtId="22" fontId="23" fillId="0" borderId="0" xfId="38" applyNumberFormat="1" applyFont="1" applyBorder="1" applyAlignment="1">
      <alignment horizontal="left"/>
    </xf>
    <xf numFmtId="0" fontId="23" fillId="0" borderId="10" xfId="38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38" applyNumberFormat="1" applyFont="1" applyFill="1" applyBorder="1" applyAlignment="1">
      <alignment horizontal="center"/>
    </xf>
    <xf numFmtId="0" fontId="62" fillId="0" borderId="10" xfId="38" applyNumberFormat="1" applyFont="1" applyBorder="1" applyAlignment="1">
      <alignment horizontal="center"/>
    </xf>
    <xf numFmtId="0" fontId="23" fillId="0" borderId="0" xfId="38" applyNumberFormat="1" applyFont="1" applyBorder="1" applyAlignment="1">
      <alignment horizontal="center"/>
    </xf>
    <xf numFmtId="173" fontId="23" fillId="0" borderId="0" xfId="48" applyNumberFormat="1" applyFont="1" applyBorder="1" applyAlignment="1">
      <alignment horizontal="right" vertical="center" wrapText="1"/>
    </xf>
    <xf numFmtId="49" fontId="23" fillId="0" borderId="11" xfId="38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vertical="center" wrapText="1"/>
    </xf>
    <xf numFmtId="169" fontId="53" fillId="0" borderId="61" xfId="49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right" vertical="center" wrapText="1"/>
    </xf>
    <xf numFmtId="173" fontId="53" fillId="0" borderId="61" xfId="49" applyNumberFormat="1" applyFont="1" applyBorder="1" applyAlignment="1">
      <alignment horizontal="right" vertical="center" wrapText="1"/>
    </xf>
    <xf numFmtId="0" fontId="62" fillId="0" borderId="11" xfId="0" applyFont="1" applyBorder="1" applyAlignment="1">
      <alignment horizontal="center" vertical="center" wrapText="1"/>
    </xf>
    <xf numFmtId="171" fontId="23" fillId="0" borderId="61" xfId="49" applyNumberFormat="1" applyFont="1" applyBorder="1" applyAlignment="1">
      <alignment vertical="center" wrapText="1"/>
    </xf>
    <xf numFmtId="171" fontId="23" fillId="27" borderId="10" xfId="38" applyNumberFormat="1" applyFont="1" applyFill="1" applyBorder="1" applyAlignment="1">
      <alignment vertical="center"/>
    </xf>
    <xf numFmtId="0" fontId="23" fillId="27" borderId="10" xfId="38" applyNumberFormat="1" applyFont="1" applyFill="1" applyBorder="1" applyAlignment="1">
      <alignment horizontal="center" vertical="center"/>
    </xf>
    <xf numFmtId="171" fontId="54" fillId="0" borderId="10" xfId="38" applyNumberFormat="1" applyFont="1" applyBorder="1" applyAlignment="1">
      <alignment vertical="center"/>
    </xf>
    <xf numFmtId="0" fontId="21" fillId="0" borderId="27" xfId="37" applyFont="1" applyBorder="1" applyAlignment="1">
      <alignment horizontal="center" vertical="center" wrapText="1"/>
    </xf>
    <xf numFmtId="0" fontId="21" fillId="0" borderId="28" xfId="37" applyFont="1" applyBorder="1" applyAlignment="1">
      <alignment horizontal="center" vertical="center" wrapText="1"/>
    </xf>
    <xf numFmtId="0" fontId="21" fillId="0" borderId="29" xfId="37" applyFont="1" applyBorder="1" applyAlignment="1">
      <alignment horizontal="center" vertical="center" wrapText="1"/>
    </xf>
    <xf numFmtId="0" fontId="21" fillId="0" borderId="30" xfId="37" applyFont="1" applyBorder="1" applyAlignment="1">
      <alignment horizontal="center" vertical="center" wrapText="1"/>
    </xf>
    <xf numFmtId="0" fontId="21" fillId="0" borderId="26" xfId="37" applyFont="1" applyBorder="1" applyAlignment="1">
      <alignment horizontal="center" vertical="center" wrapText="1"/>
    </xf>
    <xf numFmtId="0" fontId="21" fillId="0" borderId="31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 vertical="center" wrapText="1"/>
    </xf>
    <xf numFmtId="0" fontId="24" fillId="0" borderId="26" xfId="37" applyFont="1" applyFill="1" applyBorder="1" applyAlignment="1">
      <alignment horizontal="center" wrapText="1"/>
    </xf>
    <xf numFmtId="0" fontId="23" fillId="0" borderId="28" xfId="37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0" fontId="21" fillId="0" borderId="24" xfId="37" applyFont="1" applyBorder="1" applyAlignment="1">
      <alignment horizontal="center" vertical="center" wrapText="1"/>
    </xf>
    <xf numFmtId="0" fontId="21" fillId="0" borderId="25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/>
    </xf>
    <xf numFmtId="0" fontId="41" fillId="0" borderId="10" xfId="37" applyFont="1" applyBorder="1" applyAlignment="1">
      <alignment horizontal="center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32" xfId="0" applyFont="1" applyBorder="1" applyAlignment="1">
      <alignment horizontal="center" vertical="top"/>
    </xf>
    <xf numFmtId="0" fontId="23" fillId="0" borderId="25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24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3" fillId="0" borderId="32" xfId="0" applyFont="1" applyFill="1" applyBorder="1" applyAlignment="1">
      <alignment horizontal="center" vertical="top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center" vertical="top"/>
    </xf>
    <xf numFmtId="0" fontId="35" fillId="0" borderId="32" xfId="0" applyFont="1" applyBorder="1" applyAlignment="1">
      <alignment horizontal="center" vertical="top"/>
    </xf>
    <xf numFmtId="167" fontId="23" fillId="0" borderId="24" xfId="37" applyNumberFormat="1" applyFont="1" applyBorder="1" applyAlignment="1">
      <alignment horizontal="center" vertical="center"/>
    </xf>
    <xf numFmtId="167" fontId="23" fillId="0" borderId="25" xfId="37" applyNumberFormat="1" applyFont="1" applyBorder="1" applyAlignment="1">
      <alignment horizontal="center" vertical="center"/>
    </xf>
    <xf numFmtId="0" fontId="35" fillId="0" borderId="25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167" fontId="35" fillId="0" borderId="24" xfId="37" applyNumberFormat="1" applyFont="1" applyBorder="1" applyAlignment="1">
      <alignment horizontal="center" vertical="center"/>
    </xf>
    <xf numFmtId="167" fontId="35" fillId="0" borderId="25" xfId="37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 wrapText="1"/>
    </xf>
    <xf numFmtId="167" fontId="26" fillId="0" borderId="24" xfId="37" applyNumberFormat="1" applyFont="1" applyBorder="1" applyAlignment="1">
      <alignment horizontal="center" vertical="center"/>
    </xf>
    <xf numFmtId="167" fontId="26" fillId="0" borderId="25" xfId="37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6" xfId="0" applyFont="1" applyFill="1" applyBorder="1" applyAlignment="1">
      <alignment horizontal="center" wrapText="1"/>
    </xf>
    <xf numFmtId="0" fontId="55" fillId="25" borderId="0" xfId="0" applyFont="1" applyFill="1" applyAlignment="1">
      <alignment horizontal="right"/>
    </xf>
    <xf numFmtId="49" fontId="55" fillId="25" borderId="26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 vertical="top"/>
    </xf>
    <xf numFmtId="167" fontId="35" fillId="0" borderId="24" xfId="37" applyNumberFormat="1" applyFont="1" applyFill="1" applyBorder="1" applyAlignment="1">
      <alignment horizontal="center" vertical="center"/>
    </xf>
    <xf numFmtId="167" fontId="35" fillId="0" borderId="25" xfId="37" applyNumberFormat="1" applyFont="1" applyFill="1" applyBorder="1" applyAlignment="1">
      <alignment horizontal="center" vertical="center"/>
    </xf>
    <xf numFmtId="0" fontId="55" fillId="25" borderId="0" xfId="0" applyFont="1" applyFill="1" applyAlignment="1">
      <alignment horizontal="left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5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8" fillId="0" borderId="0" xfId="0" applyFont="1" applyAlignment="1">
      <alignment horizontal="right"/>
    </xf>
    <xf numFmtId="49" fontId="55" fillId="25" borderId="0" xfId="0" applyNumberFormat="1" applyFont="1" applyFill="1" applyBorder="1" applyAlignment="1">
      <alignment horizontal="left"/>
    </xf>
    <xf numFmtId="0" fontId="25" fillId="0" borderId="26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3" fontId="25" fillId="0" borderId="10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center"/>
    </xf>
    <xf numFmtId="172" fontId="24" fillId="0" borderId="10" xfId="0" applyNumberFormat="1" applyFont="1" applyBorder="1" applyAlignment="1">
      <alignment horizontal="center" vertical="top"/>
    </xf>
    <xf numFmtId="174" fontId="25" fillId="0" borderId="10" xfId="0" applyNumberFormat="1" applyFont="1" applyBorder="1" applyAlignment="1">
      <alignment horizontal="center" vertical="top"/>
    </xf>
    <xf numFmtId="0" fontId="55" fillId="26" borderId="0" xfId="0" applyFont="1" applyFill="1" applyAlignment="1">
      <alignment horizontal="right"/>
    </xf>
    <xf numFmtId="49" fontId="55" fillId="26" borderId="0" xfId="0" applyNumberFormat="1" applyFont="1" applyFill="1" applyBorder="1" applyAlignment="1">
      <alignment horizontal="left"/>
    </xf>
    <xf numFmtId="0" fontId="21" fillId="0" borderId="25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24" borderId="24" xfId="0" applyFont="1" applyFill="1" applyBorder="1" applyAlignment="1">
      <alignment horizontal="center" vertical="top"/>
    </xf>
    <xf numFmtId="0" fontId="21" fillId="24" borderId="25" xfId="0" applyFont="1" applyFill="1" applyBorder="1" applyAlignment="1">
      <alignment horizontal="center" vertical="top"/>
    </xf>
    <xf numFmtId="49" fontId="21" fillId="24" borderId="25" xfId="0" applyNumberFormat="1" applyFont="1" applyFill="1" applyBorder="1" applyAlignment="1">
      <alignment horizontal="center" vertical="top" wrapText="1"/>
    </xf>
    <xf numFmtId="49" fontId="21" fillId="24" borderId="32" xfId="0" applyNumberFormat="1" applyFont="1" applyFill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49" fontId="64" fillId="0" borderId="10" xfId="28" applyNumberFormat="1" applyFont="1" applyBorder="1" applyAlignment="1" applyProtection="1">
      <alignment horizontal="center" vertical="top" wrapText="1"/>
    </xf>
    <xf numFmtId="49" fontId="23" fillId="0" borderId="10" xfId="0" applyNumberFormat="1" applyFont="1" applyBorder="1" applyAlignment="1">
      <alignment horizontal="center" vertical="top" wrapText="1"/>
    </xf>
    <xf numFmtId="49" fontId="21" fillId="24" borderId="33" xfId="0" applyNumberFormat="1" applyFont="1" applyFill="1" applyBorder="1" applyAlignment="1">
      <alignment horizontal="left" vertical="top" wrapText="1"/>
    </xf>
    <xf numFmtId="49" fontId="21" fillId="24" borderId="12" xfId="0" applyNumberFormat="1" applyFont="1" applyFill="1" applyBorder="1" applyAlignment="1">
      <alignment horizontal="left" vertical="top" wrapText="1"/>
    </xf>
    <xf numFmtId="49" fontId="21" fillId="24" borderId="11" xfId="0" applyNumberFormat="1" applyFont="1" applyFill="1" applyBorder="1" applyAlignment="1">
      <alignment horizontal="left" vertical="top" wrapText="1"/>
    </xf>
    <xf numFmtId="0" fontId="21" fillId="0" borderId="39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4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49" fontId="24" fillId="0" borderId="26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/>
    </xf>
    <xf numFmtId="0" fontId="45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4" fillId="0" borderId="26" xfId="0" applyFont="1" applyBorder="1" applyAlignment="1">
      <alignment horizontal="right"/>
    </xf>
    <xf numFmtId="0" fontId="21" fillId="0" borderId="3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32" xfId="0" applyFont="1" applyBorder="1" applyAlignment="1">
      <alignment horizontal="center" vertical="top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67" fontId="21" fillId="0" borderId="24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 vertical="center"/>
    </xf>
    <xf numFmtId="167" fontId="21" fillId="0" borderId="32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167" fontId="26" fillId="0" borderId="24" xfId="0" applyNumberFormat="1" applyFont="1" applyFill="1" applyBorder="1" applyAlignment="1">
      <alignment horizontal="center" vertical="center"/>
    </xf>
    <xf numFmtId="167" fontId="26" fillId="0" borderId="25" xfId="0" applyNumberFormat="1" applyFont="1" applyFill="1" applyBorder="1" applyAlignment="1">
      <alignment horizontal="center" vertical="center"/>
    </xf>
    <xf numFmtId="167" fontId="26" fillId="0" borderId="32" xfId="0" applyNumberFormat="1" applyFont="1" applyFill="1" applyBorder="1" applyAlignment="1">
      <alignment horizontal="center" vertical="center"/>
    </xf>
    <xf numFmtId="167" fontId="26" fillId="0" borderId="24" xfId="0" applyNumberFormat="1" applyFont="1" applyBorder="1" applyAlignment="1">
      <alignment horizontal="center" vertical="center"/>
    </xf>
    <xf numFmtId="167" fontId="26" fillId="0" borderId="25" xfId="0" applyNumberFormat="1" applyFont="1" applyBorder="1" applyAlignment="1">
      <alignment horizontal="center" vertical="center"/>
    </xf>
    <xf numFmtId="167" fontId="26" fillId="0" borderId="3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167" fontId="21" fillId="0" borderId="1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3" fillId="0" borderId="0" xfId="0" applyNumberFormat="1" applyFont="1" applyBorder="1" applyAlignment="1">
      <alignment horizontal="center" vertical="top"/>
    </xf>
    <xf numFmtId="0" fontId="38" fillId="0" borderId="0" xfId="0" applyFont="1" applyFill="1" applyBorder="1" applyAlignment="1">
      <alignment horizontal="left" wrapText="1"/>
    </xf>
    <xf numFmtId="165" fontId="58" fillId="0" borderId="17" xfId="39" applyNumberFormat="1" applyFont="1" applyFill="1" applyBorder="1" applyAlignment="1">
      <alignment horizontal="center" vertical="center"/>
    </xf>
    <xf numFmtId="165" fontId="35" fillId="0" borderId="36" xfId="39" applyNumberFormat="1" applyFont="1" applyFill="1" applyBorder="1" applyAlignment="1">
      <alignment horizontal="left" vertical="center" wrapText="1"/>
    </xf>
    <xf numFmtId="165" fontId="23" fillId="0" borderId="13" xfId="39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35" fillId="0" borderId="13" xfId="39" applyNumberFormat="1" applyFont="1" applyFill="1" applyBorder="1" applyAlignment="1">
      <alignment horizontal="left" vertical="center" wrapText="1"/>
    </xf>
    <xf numFmtId="165" fontId="35" fillId="0" borderId="35" xfId="39" applyNumberFormat="1" applyFont="1" applyFill="1" applyBorder="1" applyAlignment="1">
      <alignment horizontal="left" vertical="center" wrapText="1"/>
    </xf>
    <xf numFmtId="165" fontId="37" fillId="0" borderId="13" xfId="39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vertical="top" indent="3"/>
    </xf>
    <xf numFmtId="0" fontId="25" fillId="0" borderId="0" xfId="0" applyFont="1" applyBorder="1" applyAlignment="1">
      <alignment horizontal="left" vertical="top" indent="3"/>
    </xf>
    <xf numFmtId="0" fontId="24" fillId="0" borderId="23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wrapText="1"/>
    </xf>
    <xf numFmtId="0" fontId="23" fillId="0" borderId="13" xfId="39" applyFont="1" applyBorder="1" applyAlignment="1">
      <alignment horizontal="center" vertical="center" wrapText="1"/>
    </xf>
    <xf numFmtId="49" fontId="23" fillId="0" borderId="13" xfId="39" applyNumberFormat="1" applyFont="1" applyFill="1" applyBorder="1" applyAlignment="1">
      <alignment horizontal="center" vertical="center" wrapText="1"/>
    </xf>
    <xf numFmtId="49" fontId="23" fillId="0" borderId="19" xfId="39" applyNumberFormat="1" applyFont="1" applyFill="1" applyBorder="1" applyAlignment="1">
      <alignment horizontal="center" vertical="center" wrapText="1"/>
    </xf>
    <xf numFmtId="49" fontId="23" fillId="0" borderId="42" xfId="39" applyNumberFormat="1" applyFont="1" applyFill="1" applyBorder="1" applyAlignment="1">
      <alignment horizontal="center" vertical="center" wrapText="1"/>
    </xf>
    <xf numFmtId="49" fontId="23" fillId="0" borderId="43" xfId="39" applyNumberFormat="1" applyFont="1" applyFill="1" applyBorder="1" applyAlignment="1">
      <alignment horizontal="center" vertical="center" wrapText="1"/>
    </xf>
    <xf numFmtId="49" fontId="23" fillId="0" borderId="44" xfId="39" applyNumberFormat="1" applyFont="1" applyFill="1" applyBorder="1" applyAlignment="1">
      <alignment horizontal="center" vertical="center" wrapText="1"/>
    </xf>
    <xf numFmtId="49" fontId="23" fillId="0" borderId="45" xfId="39" applyNumberFormat="1" applyFont="1" applyFill="1" applyBorder="1" applyAlignment="1">
      <alignment horizontal="center" vertical="center" wrapText="1"/>
    </xf>
    <xf numFmtId="49" fontId="23" fillId="0" borderId="46" xfId="39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left" vertical="center" wrapText="1"/>
    </xf>
    <xf numFmtId="165" fontId="35" fillId="0" borderId="19" xfId="0" applyNumberFormat="1" applyFont="1" applyFill="1" applyBorder="1" applyAlignment="1">
      <alignment horizontal="left" vertical="center" wrapText="1"/>
    </xf>
    <xf numFmtId="165" fontId="35" fillId="0" borderId="52" xfId="0" applyNumberFormat="1" applyFont="1" applyFill="1" applyBorder="1" applyAlignment="1">
      <alignment horizontal="left" vertical="center" wrapText="1"/>
    </xf>
    <xf numFmtId="165" fontId="35" fillId="0" borderId="37" xfId="0" applyNumberFormat="1" applyFont="1" applyFill="1" applyBorder="1" applyAlignment="1">
      <alignment horizontal="left" vertical="center" wrapText="1"/>
    </xf>
    <xf numFmtId="165" fontId="23" fillId="0" borderId="43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35" fillId="0" borderId="35" xfId="0" applyNumberFormat="1" applyFont="1" applyFill="1" applyBorder="1" applyAlignment="1">
      <alignment horizontal="left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165" fontId="23" fillId="0" borderId="19" xfId="0" applyNumberFormat="1" applyFont="1" applyFill="1" applyBorder="1" applyAlignment="1">
      <alignment horizontal="left" vertical="center" wrapText="1"/>
    </xf>
    <xf numFmtId="165" fontId="23" fillId="0" borderId="21" xfId="0" applyNumberFormat="1" applyFont="1" applyFill="1" applyBorder="1" applyAlignment="1">
      <alignment horizontal="left" vertical="center" wrapText="1"/>
    </xf>
    <xf numFmtId="165" fontId="23" fillId="0" borderId="23" xfId="0" applyNumberFormat="1" applyFont="1" applyFill="1" applyBorder="1" applyAlignment="1">
      <alignment horizontal="left" vertical="center" wrapText="1"/>
    </xf>
    <xf numFmtId="165" fontId="23" fillId="0" borderId="38" xfId="0" applyNumberFormat="1" applyFont="1" applyFill="1" applyBorder="1" applyAlignment="1">
      <alignment horizontal="left" vertical="center" wrapText="1"/>
    </xf>
    <xf numFmtId="165" fontId="23" fillId="0" borderId="0" xfId="0" applyNumberFormat="1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textRotation="90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textRotation="90" wrapText="1"/>
    </xf>
    <xf numFmtId="49" fontId="23" fillId="0" borderId="19" xfId="0" applyNumberFormat="1" applyFont="1" applyFill="1" applyBorder="1" applyAlignment="1">
      <alignment horizontal="center" vertical="center" textRotation="90" wrapText="1"/>
    </xf>
    <xf numFmtId="49" fontId="23" fillId="0" borderId="55" xfId="0" applyNumberFormat="1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49" fontId="7" fillId="0" borderId="11" xfId="28" applyNumberFormat="1" applyBorder="1" applyAlignment="1" applyProtection="1">
      <alignment horizontal="center" vertical="center" wrapText="1"/>
    </xf>
    <xf numFmtId="49" fontId="27" fillId="0" borderId="12" xfId="28" applyNumberFormat="1" applyFont="1" applyBorder="1" applyAlignment="1" applyProtection="1">
      <alignment horizontal="center" vertical="center" wrapText="1"/>
    </xf>
    <xf numFmtId="49" fontId="27" fillId="0" borderId="33" xfId="28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63" fillId="0" borderId="0" xfId="49" applyNumberFormat="1" applyFont="1" applyAlignment="1">
      <alignment horizontal="left"/>
    </xf>
    <xf numFmtId="0" fontId="24" fillId="0" borderId="0" xfId="38" applyNumberFormat="1" applyFont="1" applyBorder="1" applyAlignment="1">
      <alignment horizontal="center"/>
    </xf>
    <xf numFmtId="0" fontId="24" fillId="0" borderId="23" xfId="38" applyNumberFormat="1" applyFont="1" applyBorder="1" applyAlignment="1">
      <alignment horizontal="center"/>
    </xf>
    <xf numFmtId="0" fontId="25" fillId="0" borderId="0" xfId="38" applyNumberFormat="1" applyFont="1" applyFill="1" applyBorder="1" applyAlignment="1">
      <alignment horizontal="center" vertical="top"/>
    </xf>
    <xf numFmtId="0" fontId="24" fillId="0" borderId="23" xfId="38" applyNumberFormat="1" applyFont="1" applyBorder="1" applyAlignment="1">
      <alignment horizontal="right" vertic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center" vertical="top"/>
    </xf>
    <xf numFmtId="0" fontId="23" fillId="0" borderId="13" xfId="38" applyNumberFormat="1" applyFont="1" applyBorder="1" applyAlignment="1">
      <alignment horizontal="center" vertical="top" wrapText="1"/>
    </xf>
    <xf numFmtId="0" fontId="23" fillId="0" borderId="11" xfId="38" applyNumberFormat="1" applyFont="1" applyBorder="1" applyAlignment="1">
      <alignment horizontal="center" vertical="center" wrapText="1"/>
    </xf>
    <xf numFmtId="0" fontId="23" fillId="0" borderId="12" xfId="38" applyNumberFormat="1" applyFont="1" applyBorder="1" applyAlignment="1">
      <alignment horizontal="center" vertical="center" wrapText="1"/>
    </xf>
    <xf numFmtId="0" fontId="23" fillId="0" borderId="33" xfId="38" applyNumberFormat="1" applyFont="1" applyBorder="1" applyAlignment="1">
      <alignment horizontal="center" vertical="center" wrapText="1"/>
    </xf>
  </cellXfs>
  <cellStyles count="5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Обычный_Прил.10_2019-закуп товаров" xfId="47"/>
    <cellStyle name="Обычный_Прил.10_2020-закуп товаров" xfId="4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8" builtinId="3"/>
    <cellStyle name="Финансовый 2" xfId="45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6"/>
  <sheetViews>
    <sheetView tabSelected="1" view="pageBreakPreview" zoomScale="77" zoomScaleNormal="90" zoomScaleSheetLayoutView="77" workbookViewId="0">
      <selection activeCell="I10" sqref="I10"/>
    </sheetView>
  </sheetViews>
  <sheetFormatPr defaultRowHeight="15.75" customHeight="1" x14ac:dyDescent="0.25"/>
  <cols>
    <col min="1" max="1" width="94.7109375" style="5" customWidth="1"/>
    <col min="2" max="2" width="11.42578125" style="268" customWidth="1"/>
    <col min="3" max="3" width="2.140625" style="5" customWidth="1"/>
    <col min="4" max="16384" width="9.140625" style="5"/>
  </cols>
  <sheetData>
    <row r="1" spans="1:2" ht="21.75" customHeight="1" x14ac:dyDescent="0.3">
      <c r="A1" s="118" t="s">
        <v>16</v>
      </c>
    </row>
    <row r="2" spans="1:2" ht="6" customHeight="1" x14ac:dyDescent="0.25"/>
    <row r="3" spans="1:2" ht="15.75" customHeight="1" x14ac:dyDescent="0.3">
      <c r="A3" s="119" t="s">
        <v>384</v>
      </c>
      <c r="B3" s="274" t="s">
        <v>513</v>
      </c>
    </row>
    <row r="4" spans="1:2" ht="4.5" customHeight="1" thickBot="1" x14ac:dyDescent="0.3"/>
    <row r="5" spans="1:2" ht="37.5" customHeight="1" thickBot="1" x14ac:dyDescent="0.3">
      <c r="A5" s="117" t="s">
        <v>322</v>
      </c>
      <c r="B5" s="273" t="s">
        <v>383</v>
      </c>
    </row>
    <row r="6" spans="1:2" ht="50.25" customHeight="1" thickBot="1" x14ac:dyDescent="0.3">
      <c r="A6" s="117" t="s">
        <v>514</v>
      </c>
      <c r="B6" s="273" t="s">
        <v>383</v>
      </c>
    </row>
    <row r="7" spans="1:2" ht="50.25" customHeight="1" thickBot="1" x14ac:dyDescent="0.3">
      <c r="A7" s="293" t="s">
        <v>515</v>
      </c>
      <c r="B7" s="294" t="s">
        <v>391</v>
      </c>
    </row>
    <row r="8" spans="1:2" ht="49.5" customHeight="1" thickBot="1" x14ac:dyDescent="0.3">
      <c r="A8" s="117" t="s">
        <v>516</v>
      </c>
      <c r="B8" s="273" t="s">
        <v>383</v>
      </c>
    </row>
    <row r="9" spans="1:2" ht="52.5" customHeight="1" thickBot="1" x14ac:dyDescent="0.3">
      <c r="A9" s="117" t="s">
        <v>517</v>
      </c>
      <c r="B9" s="273" t="s">
        <v>383</v>
      </c>
    </row>
    <row r="10" spans="1:2" ht="48" customHeight="1" thickBot="1" x14ac:dyDescent="0.3">
      <c r="A10" s="117" t="s">
        <v>380</v>
      </c>
      <c r="B10" s="273" t="s">
        <v>383</v>
      </c>
    </row>
    <row r="11" spans="1:2" ht="48" customHeight="1" thickBot="1" x14ac:dyDescent="0.3">
      <c r="A11" s="117" t="s">
        <v>518</v>
      </c>
      <c r="B11" s="273" t="s">
        <v>383</v>
      </c>
    </row>
    <row r="12" spans="1:2" ht="48" customHeight="1" thickBot="1" x14ac:dyDescent="0.3">
      <c r="A12" s="287" t="s">
        <v>519</v>
      </c>
      <c r="B12" s="273" t="s">
        <v>383</v>
      </c>
    </row>
    <row r="13" spans="1:2" ht="50.25" customHeight="1" thickBot="1" x14ac:dyDescent="0.3">
      <c r="A13" s="117" t="s">
        <v>670</v>
      </c>
      <c r="B13" s="273" t="s">
        <v>383</v>
      </c>
    </row>
    <row r="14" spans="1:2" ht="54" customHeight="1" thickBot="1" x14ac:dyDescent="0.3">
      <c r="A14" s="117" t="s">
        <v>671</v>
      </c>
      <c r="B14" s="273" t="s">
        <v>383</v>
      </c>
    </row>
    <row r="15" spans="1:2" ht="50.25" customHeight="1" thickBot="1" x14ac:dyDescent="0.3">
      <c r="A15" s="117" t="s">
        <v>672</v>
      </c>
      <c r="B15" s="273" t="s">
        <v>383</v>
      </c>
    </row>
    <row r="16" spans="1:2" ht="36" customHeight="1" thickBot="1" x14ac:dyDescent="0.3">
      <c r="A16" s="117" t="s">
        <v>344</v>
      </c>
      <c r="B16" s="273" t="s">
        <v>383</v>
      </c>
    </row>
    <row r="17" spans="1:2" ht="47.25" customHeight="1" thickBot="1" x14ac:dyDescent="0.3">
      <c r="A17" s="117" t="s">
        <v>343</v>
      </c>
      <c r="B17" s="273" t="s">
        <v>383</v>
      </c>
    </row>
    <row r="18" spans="1:2" ht="39" customHeight="1" thickBot="1" x14ac:dyDescent="0.3">
      <c r="A18" s="117" t="s">
        <v>345</v>
      </c>
      <c r="B18" s="273" t="s">
        <v>383</v>
      </c>
    </row>
    <row r="19" spans="1:2" ht="40.5" customHeight="1" thickBot="1" x14ac:dyDescent="0.3">
      <c r="A19" s="117" t="s">
        <v>323</v>
      </c>
      <c r="B19" s="273" t="s">
        <v>383</v>
      </c>
    </row>
    <row r="20" spans="1:2" ht="47.25" customHeight="1" thickBot="1" x14ac:dyDescent="0.3">
      <c r="A20" s="117" t="s">
        <v>357</v>
      </c>
      <c r="B20" s="273" t="s">
        <v>383</v>
      </c>
    </row>
    <row r="21" spans="1:2" ht="36" customHeight="1" thickBot="1" x14ac:dyDescent="0.3">
      <c r="A21" s="117" t="s">
        <v>673</v>
      </c>
      <c r="B21" s="273" t="s">
        <v>383</v>
      </c>
    </row>
    <row r="22" spans="1:2" ht="15.75" customHeight="1" x14ac:dyDescent="0.25">
      <c r="A22" s="17"/>
      <c r="B22" s="269"/>
    </row>
    <row r="23" spans="1:2" ht="15.75" customHeight="1" x14ac:dyDescent="0.25">
      <c r="A23" s="17"/>
      <c r="B23" s="269"/>
    </row>
    <row r="24" spans="1:2" ht="15.75" customHeight="1" x14ac:dyDescent="0.25">
      <c r="A24" s="17"/>
      <c r="B24" s="269"/>
    </row>
    <row r="25" spans="1:2" ht="15.75" customHeight="1" x14ac:dyDescent="0.25">
      <c r="A25" s="17"/>
      <c r="B25" s="269"/>
    </row>
    <row r="26" spans="1:2" ht="15.75" customHeight="1" x14ac:dyDescent="0.25">
      <c r="A26" s="17"/>
      <c r="B26" s="269"/>
    </row>
  </sheetData>
  <hyperlinks>
    <hyperlink ref="B21" location="'Прил.10_2020-закуп товаров'!A1" display="открыть&gt;&gt;"/>
    <hyperlink ref="B19" location="'Прил.7_форма-2-условия'!A1" display="открыть&gt;&gt;"/>
    <hyperlink ref="B18" location="'Прил.6_форма-3-заявки'!A1" display="открыть&gt;&gt;"/>
    <hyperlink ref="B17" location="'Прил.6_форма-2-запросы'!A1" display="открыть&gt;&gt;"/>
    <hyperlink ref="B16" location="'Прил.5_форма-2-реализ.заявок'!A1" display="открыть&gt;&gt;"/>
    <hyperlink ref="B5" location="'Прил.1_форма-3-тарифы'!A1" display="открыть&gt;&gt;"/>
    <hyperlink ref="B14" location="'Прил.4_форма-7-ПЛАНдоступ'!A1" display="открыть&gt;&gt;"/>
    <hyperlink ref="B15" location="'Прил.4_форма 7-ФАКТдоступ'!A1" display="открыть&gt;&gt;"/>
    <hyperlink ref="B8" location="'Прил.4_форма-7-ПЛАНдоступ'!A1" display="открыть&gt;&gt;"/>
    <hyperlink ref="B13" location="'Прил.4_форма-6-ФАКТналич.возм'!A1" display="открыть&gt;&gt;"/>
    <hyperlink ref="B12" location="'Прил.4_форма-5-ПЛАН'!A1" display="открыть&gt;&gt;"/>
    <hyperlink ref="B20" location="'Прил.8_форма-2-порядок вып мерй'!A1" display="открыть&gt;&gt;"/>
    <hyperlink ref="B10" location="'Прил.3_форма-3-ПНК'!A1" display="открыть&gt;&gt;"/>
    <hyperlink ref="B6" location="'Прил.2_форма-6-ПЛАН-2020'!A1" display="открыть&gt;&gt;"/>
    <hyperlink ref="B7" location="'Прил.2_форма-6-ФАКТ-2021'!Область_печати" display="открыть &gt;&gt;"/>
    <hyperlink ref="B11" location="'Прил.4_форма-6-ПЛАНналич.возм'!A1" display="открыть&gt;&gt;"/>
    <hyperlink ref="B9" location="'Прил.2_форма-7-ФАКТ-2021_объемы'!A1" display="открыть&gt;&gt;"/>
  </hyperlinks>
  <pageMargins left="0.51181102362204722" right="0.11811023622047245" top="0.74803149606299213" bottom="0.35433070866141736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view="pageBreakPreview" topLeftCell="D285" zoomScale="60" zoomScaleNormal="80" workbookViewId="0">
      <selection activeCell="G89" sqref="G89"/>
    </sheetView>
  </sheetViews>
  <sheetFormatPr defaultRowHeight="18.75" x14ac:dyDescent="0.3"/>
  <cols>
    <col min="1" max="1" width="5.42578125" style="79" customWidth="1"/>
    <col min="2" max="2" width="26.42578125" style="79" customWidth="1"/>
    <col min="3" max="3" width="27.85546875" style="79" customWidth="1"/>
    <col min="4" max="4" width="27.7109375" style="79" customWidth="1"/>
    <col min="5" max="5" width="18.85546875" style="79" customWidth="1"/>
    <col min="6" max="6" width="29.85546875" style="126" customWidth="1"/>
    <col min="7" max="7" width="30.28515625" style="79" customWidth="1"/>
    <col min="8" max="8" width="26" style="79" customWidth="1"/>
    <col min="9" max="9" width="3.85546875" customWidth="1"/>
  </cols>
  <sheetData>
    <row r="1" spans="1:13" x14ac:dyDescent="0.3">
      <c r="H1" s="51" t="s">
        <v>141</v>
      </c>
    </row>
    <row r="2" spans="1:13" x14ac:dyDescent="0.3">
      <c r="H2" s="50" t="s">
        <v>110</v>
      </c>
    </row>
    <row r="3" spans="1:13" ht="12.75" customHeight="1" x14ac:dyDescent="0.3">
      <c r="H3" s="12" t="s">
        <v>182</v>
      </c>
    </row>
    <row r="5" spans="1:13" ht="20.25" x14ac:dyDescent="0.3">
      <c r="A5" s="512" t="s">
        <v>324</v>
      </c>
      <c r="B5" s="512"/>
      <c r="C5" s="512"/>
      <c r="D5" s="512"/>
      <c r="E5" s="512"/>
      <c r="F5" s="512"/>
      <c r="G5" s="512"/>
      <c r="H5" s="512"/>
    </row>
    <row r="6" spans="1:13" ht="20.25" x14ac:dyDescent="0.3">
      <c r="A6" s="136"/>
      <c r="B6" s="136"/>
      <c r="C6" s="137"/>
      <c r="D6" s="138" t="s">
        <v>325</v>
      </c>
      <c r="E6" s="127" t="s">
        <v>185</v>
      </c>
      <c r="F6" s="121"/>
      <c r="G6" s="136"/>
      <c r="H6" s="136"/>
    </row>
    <row r="7" spans="1:13" x14ac:dyDescent="0.3">
      <c r="A7" s="120"/>
      <c r="B7" s="120"/>
      <c r="C7"/>
      <c r="D7"/>
      <c r="E7" s="125" t="s">
        <v>13</v>
      </c>
      <c r="F7" s="121"/>
      <c r="G7" s="120"/>
      <c r="H7" s="120"/>
    </row>
    <row r="8" spans="1:13" x14ac:dyDescent="0.3">
      <c r="A8" s="120"/>
      <c r="B8" s="120"/>
      <c r="C8"/>
      <c r="D8"/>
      <c r="E8" s="88" t="s">
        <v>187</v>
      </c>
      <c r="F8" s="121"/>
      <c r="G8" s="120"/>
      <c r="H8" s="120"/>
    </row>
    <row r="9" spans="1:13" x14ac:dyDescent="0.3">
      <c r="A9" s="120"/>
      <c r="B9" s="120"/>
      <c r="C9"/>
      <c r="D9" s="88"/>
      <c r="E9" s="120"/>
      <c r="F9" s="121"/>
      <c r="G9" s="120"/>
      <c r="H9" s="120"/>
    </row>
    <row r="10" spans="1:13" ht="23.25" customHeight="1" x14ac:dyDescent="0.3">
      <c r="A10" s="120"/>
      <c r="B10" s="120"/>
      <c r="C10"/>
      <c r="D10" s="122" t="s">
        <v>340</v>
      </c>
      <c r="E10" s="135" t="s">
        <v>338</v>
      </c>
      <c r="F10" s="158" t="s">
        <v>497</v>
      </c>
      <c r="G10" s="120"/>
      <c r="H10" s="120"/>
    </row>
    <row r="11" spans="1:13" x14ac:dyDescent="0.3">
      <c r="B11" s="123"/>
      <c r="D11" s="123"/>
      <c r="E11" s="123"/>
      <c r="F11" s="158"/>
      <c r="G11" s="123"/>
      <c r="I11" s="123"/>
      <c r="J11" s="123"/>
      <c r="K11" s="124"/>
      <c r="L11" s="124"/>
      <c r="M11" s="124"/>
    </row>
    <row r="12" spans="1:13" s="134" customFormat="1" ht="43.5" customHeight="1" x14ac:dyDescent="0.2">
      <c r="A12" s="513" t="s">
        <v>499</v>
      </c>
      <c r="B12" s="513"/>
      <c r="C12" s="513"/>
      <c r="D12" s="513"/>
      <c r="E12" s="513"/>
      <c r="F12" s="513"/>
      <c r="G12" s="513"/>
      <c r="H12" s="513"/>
    </row>
    <row r="13" spans="1:13" ht="55.5" customHeight="1" x14ac:dyDescent="0.2">
      <c r="A13" s="80" t="s">
        <v>176</v>
      </c>
      <c r="B13" s="80" t="s">
        <v>327</v>
      </c>
      <c r="C13" s="80" t="s">
        <v>328</v>
      </c>
      <c r="D13" s="80" t="s">
        <v>177</v>
      </c>
      <c r="E13" s="80" t="s">
        <v>333</v>
      </c>
      <c r="F13" s="304" t="s">
        <v>332</v>
      </c>
      <c r="G13" s="80" t="s">
        <v>403</v>
      </c>
      <c r="H13" s="80" t="s">
        <v>330</v>
      </c>
    </row>
    <row r="14" spans="1:13" s="79" customFormat="1" x14ac:dyDescent="0.25">
      <c r="A14" s="81">
        <v>1</v>
      </c>
      <c r="B14" s="81">
        <v>3</v>
      </c>
      <c r="C14" s="81">
        <v>4</v>
      </c>
      <c r="D14" s="81">
        <v>7</v>
      </c>
      <c r="E14" s="81">
        <v>4</v>
      </c>
      <c r="F14" s="305">
        <v>8</v>
      </c>
      <c r="G14" s="81">
        <v>9</v>
      </c>
      <c r="H14" s="81">
        <v>10</v>
      </c>
    </row>
    <row r="15" spans="1:13" s="79" customFormat="1" ht="30.75" customHeight="1" x14ac:dyDescent="0.25">
      <c r="A15" s="82">
        <v>1</v>
      </c>
      <c r="B15" s="507" t="s">
        <v>121</v>
      </c>
      <c r="C15" s="83" t="s">
        <v>178</v>
      </c>
      <c r="D15" s="83" t="s">
        <v>178</v>
      </c>
      <c r="E15" s="83" t="s">
        <v>329</v>
      </c>
      <c r="F15" s="306">
        <f>'Прил.4_форма-6-ПЛАНналич.возм'!F16</f>
        <v>0.8</v>
      </c>
      <c r="G15" s="84">
        <v>0.81739600000000001</v>
      </c>
      <c r="H15" s="84">
        <f>F15-G15</f>
        <v>-1.7395999999999967E-2</v>
      </c>
    </row>
    <row r="16" spans="1:13" s="79" customFormat="1" ht="30.75" customHeight="1" x14ac:dyDescent="0.25">
      <c r="A16" s="82">
        <v>2</v>
      </c>
      <c r="B16" s="508"/>
      <c r="C16" s="83" t="s">
        <v>179</v>
      </c>
      <c r="D16" s="83" t="s">
        <v>179</v>
      </c>
      <c r="E16" s="83" t="s">
        <v>329</v>
      </c>
      <c r="F16" s="306">
        <f>'Прил.4_форма-6-ПЛАНналич.возм'!F17</f>
        <v>0.28999999999999998</v>
      </c>
      <c r="G16" s="84">
        <v>0.28077999999999997</v>
      </c>
      <c r="H16" s="84">
        <f t="shared" ref="H16:H24" si="0">F16-G16</f>
        <v>9.220000000000006E-3</v>
      </c>
    </row>
    <row r="17" spans="1:8" ht="30.75" customHeight="1" x14ac:dyDescent="0.2">
      <c r="A17" s="82">
        <v>3</v>
      </c>
      <c r="B17" s="508"/>
      <c r="C17" s="83" t="s">
        <v>184</v>
      </c>
      <c r="D17" s="83" t="str">
        <f t="shared" ref="D17" si="1">C17</f>
        <v>ООО "КРУГ"</v>
      </c>
      <c r="E17" s="83" t="s">
        <v>329</v>
      </c>
      <c r="F17" s="306">
        <f>'Прил.4_форма-6-ПЛАНналич.возм'!F18</f>
        <v>4.1589000000000001E-2</v>
      </c>
      <c r="G17" s="84">
        <v>2.3687E-2</v>
      </c>
      <c r="H17" s="84">
        <f t="shared" si="0"/>
        <v>1.7902000000000001E-2</v>
      </c>
    </row>
    <row r="18" spans="1:8" ht="30.75" customHeight="1" x14ac:dyDescent="0.2">
      <c r="A18" s="82">
        <v>4</v>
      </c>
      <c r="B18" s="508"/>
      <c r="C18" s="83" t="s">
        <v>183</v>
      </c>
      <c r="D18" s="83" t="str">
        <f t="shared" ref="D18:D24" si="2">C18</f>
        <v>ИП Первухин Л.В.</v>
      </c>
      <c r="E18" s="83" t="s">
        <v>329</v>
      </c>
      <c r="F18" s="306">
        <f>'Прил.4_форма-6-ПЛАНналич.возм'!F19</f>
        <v>0.01</v>
      </c>
      <c r="G18" s="84">
        <v>1.6886000000000002E-2</v>
      </c>
      <c r="H18" s="84">
        <f t="shared" si="0"/>
        <v>-6.8860000000000015E-3</v>
      </c>
    </row>
    <row r="19" spans="1:8" ht="30.75" customHeight="1" x14ac:dyDescent="0.2">
      <c r="A19" s="82">
        <v>5</v>
      </c>
      <c r="B19" s="508"/>
      <c r="C19" s="83" t="s">
        <v>180</v>
      </c>
      <c r="D19" s="83" t="str">
        <f t="shared" si="2"/>
        <v>АО "ТНН"</v>
      </c>
      <c r="E19" s="83" t="s">
        <v>329</v>
      </c>
      <c r="F19" s="306">
        <f>'Прил.4_форма-6-ПЛАНналич.возм'!F20</f>
        <v>0.1</v>
      </c>
      <c r="G19" s="84">
        <v>0.12436800000000001</v>
      </c>
      <c r="H19" s="84">
        <f t="shared" si="0"/>
        <v>-2.4368000000000001E-2</v>
      </c>
    </row>
    <row r="20" spans="1:8" ht="30.75" customHeight="1" x14ac:dyDescent="0.2">
      <c r="A20" s="82">
        <v>6</v>
      </c>
      <c r="B20" s="508"/>
      <c r="C20" s="83" t="s">
        <v>181</v>
      </c>
      <c r="D20" s="83" t="str">
        <f t="shared" si="2"/>
        <v>АО "РЭД"</v>
      </c>
      <c r="E20" s="83" t="s">
        <v>329</v>
      </c>
      <c r="F20" s="306">
        <f>'Прил.4_форма-6-ПЛАНналич.возм'!F21</f>
        <v>0.50036999999999998</v>
      </c>
      <c r="G20" s="84">
        <v>0.16511100000000001</v>
      </c>
      <c r="H20" s="84">
        <f t="shared" si="0"/>
        <v>0.33525899999999997</v>
      </c>
    </row>
    <row r="21" spans="1:8" ht="30.75" customHeight="1" x14ac:dyDescent="0.2">
      <c r="A21" s="82">
        <v>7</v>
      </c>
      <c r="B21" s="508"/>
      <c r="C21" s="83" t="s">
        <v>393</v>
      </c>
      <c r="D21" s="83" t="str">
        <f t="shared" si="2"/>
        <v>ООО "РАМА"</v>
      </c>
      <c r="E21" s="83" t="s">
        <v>329</v>
      </c>
      <c r="F21" s="306">
        <f>'Прил.4_форма-6-ПЛАНналич.возм'!F22</f>
        <v>3.0200000000000001E-2</v>
      </c>
      <c r="G21" s="84">
        <v>1.1353E-2</v>
      </c>
      <c r="H21" s="84">
        <f t="shared" si="0"/>
        <v>1.8847000000000003E-2</v>
      </c>
    </row>
    <row r="22" spans="1:8" ht="30" customHeight="1" x14ac:dyDescent="0.2">
      <c r="A22" s="82">
        <v>8</v>
      </c>
      <c r="B22" s="508"/>
      <c r="C22" s="83" t="s">
        <v>461</v>
      </c>
      <c r="D22" s="83" t="str">
        <f t="shared" si="2"/>
        <v>ООО "Промсырье"</v>
      </c>
      <c r="E22" s="83" t="s">
        <v>329</v>
      </c>
      <c r="F22" s="306">
        <f>'Прил.4_форма-6-ПЛАНналич.возм'!F23</f>
        <v>0.01</v>
      </c>
      <c r="G22" s="84">
        <v>2.1700000000000001E-3</v>
      </c>
      <c r="H22" s="84">
        <f t="shared" si="0"/>
        <v>7.8300000000000002E-3</v>
      </c>
    </row>
    <row r="23" spans="1:8" ht="30.75" customHeight="1" x14ac:dyDescent="0.2">
      <c r="A23" s="82">
        <v>8</v>
      </c>
      <c r="B23" s="508"/>
      <c r="C23" s="83" t="s">
        <v>188</v>
      </c>
      <c r="D23" s="83" t="str">
        <f t="shared" si="2"/>
        <v>ООО "Лизард"</v>
      </c>
      <c r="E23" s="83" t="s">
        <v>329</v>
      </c>
      <c r="F23" s="306">
        <f>'Прил.4_форма-6-ПЛАНналич.возм'!F24</f>
        <v>0</v>
      </c>
      <c r="G23" s="84"/>
      <c r="H23" s="84">
        <f t="shared" si="0"/>
        <v>0</v>
      </c>
    </row>
    <row r="24" spans="1:8" ht="53.25" customHeight="1" x14ac:dyDescent="0.2">
      <c r="A24" s="82">
        <v>9</v>
      </c>
      <c r="B24" s="509"/>
      <c r="C24" s="83" t="s">
        <v>189</v>
      </c>
      <c r="D24" s="83" t="str">
        <f t="shared" si="2"/>
        <v>ООО "Научно-производственный центр гидроавтоматики"</v>
      </c>
      <c r="E24" s="83" t="s">
        <v>329</v>
      </c>
      <c r="F24" s="306">
        <f>'Прил.4_форма-6-ПЛАНналич.возм'!F25</f>
        <v>0</v>
      </c>
      <c r="G24" s="84"/>
      <c r="H24" s="84">
        <f t="shared" si="0"/>
        <v>0</v>
      </c>
    </row>
    <row r="25" spans="1:8" x14ac:dyDescent="0.3">
      <c r="H25" s="51" t="s">
        <v>141</v>
      </c>
    </row>
    <row r="26" spans="1:8" x14ac:dyDescent="0.3">
      <c r="H26" s="50" t="s">
        <v>110</v>
      </c>
    </row>
    <row r="27" spans="1:8" ht="12.75" customHeight="1" x14ac:dyDescent="0.3">
      <c r="H27" s="12" t="s">
        <v>182</v>
      </c>
    </row>
    <row r="29" spans="1:8" ht="20.25" x14ac:dyDescent="0.3">
      <c r="A29" s="512" t="s">
        <v>324</v>
      </c>
      <c r="B29" s="512"/>
      <c r="C29" s="512"/>
      <c r="D29" s="512"/>
      <c r="E29" s="512"/>
      <c r="F29" s="512"/>
      <c r="G29" s="512"/>
      <c r="H29" s="512"/>
    </row>
    <row r="30" spans="1:8" ht="20.25" x14ac:dyDescent="0.3">
      <c r="A30" s="136"/>
      <c r="B30" s="136"/>
      <c r="C30" s="137"/>
      <c r="D30" s="138" t="s">
        <v>325</v>
      </c>
      <c r="E30" s="127" t="s">
        <v>185</v>
      </c>
      <c r="F30" s="121"/>
      <c r="G30" s="136"/>
      <c r="H30" s="136"/>
    </row>
    <row r="31" spans="1:8" x14ac:dyDescent="0.3">
      <c r="A31" s="120"/>
      <c r="B31" s="120"/>
      <c r="C31"/>
      <c r="D31"/>
      <c r="E31" s="125" t="s">
        <v>13</v>
      </c>
      <c r="F31" s="121"/>
      <c r="G31" s="120"/>
      <c r="H31" s="120"/>
    </row>
    <row r="32" spans="1:8" x14ac:dyDescent="0.3">
      <c r="A32" s="120"/>
      <c r="B32" s="120"/>
      <c r="C32"/>
      <c r="D32"/>
      <c r="E32" s="88" t="s">
        <v>187</v>
      </c>
      <c r="F32" s="121"/>
      <c r="G32" s="120"/>
      <c r="H32" s="120"/>
    </row>
    <row r="33" spans="1:13" x14ac:dyDescent="0.3">
      <c r="A33" s="120"/>
      <c r="B33" s="120"/>
      <c r="C33"/>
      <c r="D33" s="88"/>
      <c r="E33" s="120"/>
      <c r="F33" s="121"/>
      <c r="G33" s="120"/>
      <c r="H33" s="120"/>
    </row>
    <row r="34" spans="1:13" ht="28.5" customHeight="1" x14ac:dyDescent="0.3">
      <c r="A34" s="120"/>
      <c r="B34" s="120"/>
      <c r="C34"/>
      <c r="D34" s="122" t="s">
        <v>340</v>
      </c>
      <c r="E34" s="135" t="s">
        <v>337</v>
      </c>
      <c r="F34" s="158" t="s">
        <v>497</v>
      </c>
      <c r="G34" s="120"/>
      <c r="H34" s="120"/>
    </row>
    <row r="35" spans="1:13" x14ac:dyDescent="0.3">
      <c r="B35" s="123"/>
      <c r="D35" s="123"/>
      <c r="E35" s="123"/>
      <c r="F35" s="158"/>
      <c r="G35" s="123"/>
      <c r="I35" s="123"/>
      <c r="J35" s="123"/>
      <c r="K35" s="124"/>
      <c r="L35" s="124"/>
      <c r="M35" s="124"/>
    </row>
    <row r="36" spans="1:13" s="134" customFormat="1" ht="37.5" customHeight="1" x14ac:dyDescent="0.2">
      <c r="A36" s="513" t="s">
        <v>500</v>
      </c>
      <c r="B36" s="513"/>
      <c r="C36" s="513"/>
      <c r="D36" s="513"/>
      <c r="E36" s="513"/>
      <c r="F36" s="513"/>
      <c r="G36" s="513"/>
      <c r="H36" s="513"/>
    </row>
    <row r="37" spans="1:13" ht="55.5" customHeight="1" x14ac:dyDescent="0.2">
      <c r="A37" s="80" t="s">
        <v>176</v>
      </c>
      <c r="B37" s="80" t="s">
        <v>327</v>
      </c>
      <c r="C37" s="80" t="s">
        <v>328</v>
      </c>
      <c r="D37" s="80" t="s">
        <v>177</v>
      </c>
      <c r="E37" s="80" t="s">
        <v>333</v>
      </c>
      <c r="F37" s="304" t="s">
        <v>332</v>
      </c>
      <c r="G37" s="80" t="s">
        <v>403</v>
      </c>
      <c r="H37" s="80" t="s">
        <v>330</v>
      </c>
    </row>
    <row r="38" spans="1:13" x14ac:dyDescent="0.2">
      <c r="A38" s="81"/>
      <c r="B38" s="81">
        <v>1</v>
      </c>
      <c r="C38" s="81">
        <v>2</v>
      </c>
      <c r="D38" s="81">
        <v>3</v>
      </c>
      <c r="E38" s="81">
        <v>4</v>
      </c>
      <c r="F38" s="305">
        <v>5</v>
      </c>
      <c r="G38" s="81">
        <v>6</v>
      </c>
      <c r="H38" s="81">
        <v>7</v>
      </c>
    </row>
    <row r="39" spans="1:13" ht="30.75" customHeight="1" x14ac:dyDescent="0.2">
      <c r="A39" s="82">
        <v>1</v>
      </c>
      <c r="B39" s="507" t="s">
        <v>121</v>
      </c>
      <c r="C39" s="83" t="s">
        <v>178</v>
      </c>
      <c r="D39" s="83" t="s">
        <v>178</v>
      </c>
      <c r="E39" s="83" t="s">
        <v>329</v>
      </c>
      <c r="F39" s="306">
        <f>'Прил.4_форма-6-ПЛАНналич.возм'!F40</f>
        <v>0.8</v>
      </c>
      <c r="G39" s="84">
        <v>0.67857800000000001</v>
      </c>
      <c r="H39" s="84">
        <f t="shared" ref="H39:H48" si="3">F39-G39</f>
        <v>0.12142200000000003</v>
      </c>
    </row>
    <row r="40" spans="1:13" ht="30.75" customHeight="1" x14ac:dyDescent="0.2">
      <c r="A40" s="82">
        <v>2</v>
      </c>
      <c r="B40" s="508"/>
      <c r="C40" s="83" t="s">
        <v>179</v>
      </c>
      <c r="D40" s="83" t="s">
        <v>179</v>
      </c>
      <c r="E40" s="83" t="s">
        <v>329</v>
      </c>
      <c r="F40" s="306">
        <f>'Прил.4_форма-6-ПЛАНналич.возм'!F41</f>
        <v>0.27500000000000002</v>
      </c>
      <c r="G40" s="84">
        <v>0.23661299999999999</v>
      </c>
      <c r="H40" s="84">
        <f t="shared" si="3"/>
        <v>3.8387000000000032E-2</v>
      </c>
    </row>
    <row r="41" spans="1:13" ht="30.75" customHeight="1" x14ac:dyDescent="0.2">
      <c r="A41" s="82">
        <v>3</v>
      </c>
      <c r="B41" s="508"/>
      <c r="C41" s="83" t="s">
        <v>184</v>
      </c>
      <c r="D41" s="83" t="str">
        <f t="shared" ref="D41" si="4">C41</f>
        <v>ООО "КРУГ"</v>
      </c>
      <c r="E41" s="83" t="s">
        <v>329</v>
      </c>
      <c r="F41" s="306">
        <f>'Прил.4_форма-6-ПЛАНналич.возм'!F42</f>
        <v>2.8854999999999999E-2</v>
      </c>
      <c r="G41" s="84">
        <v>3.2365999999999999E-2</v>
      </c>
      <c r="H41" s="84">
        <f t="shared" si="3"/>
        <v>-3.5110000000000002E-3</v>
      </c>
    </row>
    <row r="42" spans="1:13" ht="30.75" customHeight="1" x14ac:dyDescent="0.2">
      <c r="A42" s="82">
        <v>4</v>
      </c>
      <c r="B42" s="508"/>
      <c r="C42" s="83" t="s">
        <v>183</v>
      </c>
      <c r="D42" s="83" t="str">
        <f t="shared" ref="D42:D48" si="5">C42</f>
        <v>ИП Первухин Л.В.</v>
      </c>
      <c r="E42" s="83" t="s">
        <v>329</v>
      </c>
      <c r="F42" s="306">
        <f>'Прил.4_форма-6-ПЛАНналич.возм'!F43</f>
        <v>0.01</v>
      </c>
      <c r="G42" s="84">
        <v>1.6777E-2</v>
      </c>
      <c r="H42" s="84">
        <f t="shared" si="3"/>
        <v>-6.777E-3</v>
      </c>
    </row>
    <row r="43" spans="1:13" ht="30.75" customHeight="1" x14ac:dyDescent="0.2">
      <c r="A43" s="82">
        <v>5</v>
      </c>
      <c r="B43" s="508"/>
      <c r="C43" s="83" t="s">
        <v>180</v>
      </c>
      <c r="D43" s="83" t="str">
        <f t="shared" si="5"/>
        <v>АО "ТНН"</v>
      </c>
      <c r="E43" s="83" t="s">
        <v>329</v>
      </c>
      <c r="F43" s="306">
        <f>'Прил.4_форма-6-ПЛАНналич.возм'!F44</f>
        <v>0.08</v>
      </c>
      <c r="G43" s="84">
        <v>9.9067000000000002E-2</v>
      </c>
      <c r="H43" s="84">
        <f t="shared" si="3"/>
        <v>-1.9067000000000001E-2</v>
      </c>
    </row>
    <row r="44" spans="1:13" ht="30.75" customHeight="1" x14ac:dyDescent="0.2">
      <c r="A44" s="82">
        <v>6</v>
      </c>
      <c r="B44" s="508"/>
      <c r="C44" s="83" t="s">
        <v>181</v>
      </c>
      <c r="D44" s="83" t="str">
        <f t="shared" si="5"/>
        <v>АО "РЭД"</v>
      </c>
      <c r="E44" s="83" t="s">
        <v>329</v>
      </c>
      <c r="F44" s="306">
        <f>'Прил.4_форма-6-ПЛАНналич.возм'!F45</f>
        <v>0.50036999999999998</v>
      </c>
      <c r="G44" s="84">
        <v>0.17924899999999999</v>
      </c>
      <c r="H44" s="84">
        <f t="shared" si="3"/>
        <v>0.32112099999999999</v>
      </c>
    </row>
    <row r="45" spans="1:13" ht="30.75" customHeight="1" x14ac:dyDescent="0.2">
      <c r="A45" s="82">
        <v>7</v>
      </c>
      <c r="B45" s="508"/>
      <c r="C45" s="83" t="s">
        <v>393</v>
      </c>
      <c r="D45" s="83" t="str">
        <f t="shared" si="5"/>
        <v>ООО "РАМА"</v>
      </c>
      <c r="E45" s="83" t="s">
        <v>329</v>
      </c>
      <c r="F45" s="306">
        <f>'Прил.4_форма-6-ПЛАНналич.возм'!F46</f>
        <v>2.7199999999999998E-2</v>
      </c>
      <c r="G45" s="84">
        <v>8.8559999999999993E-3</v>
      </c>
      <c r="H45" s="84">
        <f t="shared" si="3"/>
        <v>1.8343999999999999E-2</v>
      </c>
    </row>
    <row r="46" spans="1:13" ht="30" customHeight="1" x14ac:dyDescent="0.2">
      <c r="A46" s="82">
        <v>8</v>
      </c>
      <c r="B46" s="508"/>
      <c r="C46" s="83" t="s">
        <v>461</v>
      </c>
      <c r="D46" s="83" t="str">
        <f t="shared" si="5"/>
        <v>ООО "Промсырье"</v>
      </c>
      <c r="E46" s="83" t="s">
        <v>329</v>
      </c>
      <c r="F46" s="306">
        <v>0.01</v>
      </c>
      <c r="G46" s="84">
        <v>2.4329999999999998E-3</v>
      </c>
      <c r="H46" s="84">
        <f t="shared" si="3"/>
        <v>7.5670000000000008E-3</v>
      </c>
    </row>
    <row r="47" spans="1:13" ht="30.75" customHeight="1" x14ac:dyDescent="0.2">
      <c r="A47" s="82">
        <v>8</v>
      </c>
      <c r="B47" s="508"/>
      <c r="C47" s="83" t="s">
        <v>188</v>
      </c>
      <c r="D47" s="83" t="str">
        <f t="shared" si="5"/>
        <v>ООО "Лизард"</v>
      </c>
      <c r="E47" s="83" t="s">
        <v>329</v>
      </c>
      <c r="F47" s="306">
        <f>'Прил.4_форма-6-ПЛАНналич.возм'!F48</f>
        <v>0</v>
      </c>
      <c r="G47" s="84"/>
      <c r="H47" s="84">
        <f t="shared" si="3"/>
        <v>0</v>
      </c>
    </row>
    <row r="48" spans="1:13" ht="49.5" customHeight="1" x14ac:dyDescent="0.2">
      <c r="A48" s="82">
        <v>9</v>
      </c>
      <c r="B48" s="509"/>
      <c r="C48" s="83" t="s">
        <v>189</v>
      </c>
      <c r="D48" s="83" t="str">
        <f t="shared" si="5"/>
        <v>ООО "Научно-производственный центр гидроавтоматики"</v>
      </c>
      <c r="E48" s="83" t="s">
        <v>329</v>
      </c>
      <c r="F48" s="306">
        <f>'Прил.4_форма-6-ПЛАНналич.возм'!F49</f>
        <v>0</v>
      </c>
      <c r="G48" s="84"/>
      <c r="H48" s="84">
        <f t="shared" si="3"/>
        <v>0</v>
      </c>
    </row>
    <row r="49" spans="1:13" x14ac:dyDescent="0.3">
      <c r="H49" s="51" t="s">
        <v>141</v>
      </c>
    </row>
    <row r="50" spans="1:13" x14ac:dyDescent="0.3">
      <c r="H50" s="50" t="s">
        <v>110</v>
      </c>
    </row>
    <row r="51" spans="1:13" ht="12.75" customHeight="1" x14ac:dyDescent="0.3">
      <c r="H51" s="12" t="s">
        <v>182</v>
      </c>
    </row>
    <row r="53" spans="1:13" ht="20.25" x14ac:dyDescent="0.3">
      <c r="A53" s="512" t="s">
        <v>324</v>
      </c>
      <c r="B53" s="512"/>
      <c r="C53" s="512"/>
      <c r="D53" s="512"/>
      <c r="E53" s="512"/>
      <c r="F53" s="512"/>
      <c r="G53" s="512"/>
      <c r="H53" s="512"/>
    </row>
    <row r="54" spans="1:13" ht="20.25" x14ac:dyDescent="0.3">
      <c r="A54" s="136"/>
      <c r="B54" s="136"/>
      <c r="C54" s="137"/>
      <c r="D54" s="138" t="s">
        <v>325</v>
      </c>
      <c r="E54" s="127" t="s">
        <v>185</v>
      </c>
      <c r="F54" s="121"/>
      <c r="G54" s="136"/>
      <c r="H54" s="136"/>
    </row>
    <row r="55" spans="1:13" x14ac:dyDescent="0.3">
      <c r="A55" s="120"/>
      <c r="B55" s="120"/>
      <c r="C55"/>
      <c r="D55"/>
      <c r="E55" s="125" t="s">
        <v>13</v>
      </c>
      <c r="F55" s="121"/>
      <c r="G55" s="120"/>
      <c r="H55" s="120"/>
    </row>
    <row r="56" spans="1:13" x14ac:dyDescent="0.3">
      <c r="A56" s="120"/>
      <c r="B56" s="120"/>
      <c r="C56"/>
      <c r="D56"/>
      <c r="E56" s="88" t="s">
        <v>187</v>
      </c>
      <c r="F56" s="121"/>
      <c r="G56" s="120"/>
      <c r="H56" s="120"/>
    </row>
    <row r="57" spans="1:13" x14ac:dyDescent="0.3">
      <c r="A57" s="120"/>
      <c r="B57" s="120"/>
      <c r="C57"/>
      <c r="D57" s="88"/>
      <c r="E57" s="120"/>
      <c r="F57" s="121"/>
      <c r="G57" s="120"/>
      <c r="H57" s="120"/>
    </row>
    <row r="58" spans="1:13" ht="27" customHeight="1" x14ac:dyDescent="0.3">
      <c r="A58" s="120"/>
      <c r="B58" s="120"/>
      <c r="C58"/>
      <c r="D58" s="122" t="s">
        <v>340</v>
      </c>
      <c r="E58" s="135" t="s">
        <v>336</v>
      </c>
      <c r="F58" s="158" t="s">
        <v>497</v>
      </c>
      <c r="G58" s="120"/>
      <c r="H58" s="120"/>
    </row>
    <row r="59" spans="1:13" x14ac:dyDescent="0.3">
      <c r="B59" s="123"/>
      <c r="D59" s="123"/>
      <c r="E59" s="123"/>
      <c r="F59" s="158"/>
      <c r="G59" s="123"/>
      <c r="I59" s="123"/>
      <c r="J59" s="123"/>
      <c r="K59" s="124"/>
      <c r="L59" s="124"/>
      <c r="M59" s="124"/>
    </row>
    <row r="60" spans="1:13" s="134" customFormat="1" ht="33.75" customHeight="1" x14ac:dyDescent="0.2">
      <c r="A60" s="513" t="s">
        <v>501</v>
      </c>
      <c r="B60" s="513"/>
      <c r="C60" s="513"/>
      <c r="D60" s="513"/>
      <c r="E60" s="513"/>
      <c r="F60" s="513"/>
      <c r="G60" s="513"/>
      <c r="H60" s="513"/>
    </row>
    <row r="61" spans="1:13" ht="55.5" customHeight="1" x14ac:dyDescent="0.2">
      <c r="A61" s="80" t="s">
        <v>176</v>
      </c>
      <c r="B61" s="80" t="s">
        <v>327</v>
      </c>
      <c r="C61" s="80" t="s">
        <v>328</v>
      </c>
      <c r="D61" s="80" t="s">
        <v>177</v>
      </c>
      <c r="E61" s="80" t="s">
        <v>333</v>
      </c>
      <c r="F61" s="304" t="s">
        <v>332</v>
      </c>
      <c r="G61" s="80" t="s">
        <v>403</v>
      </c>
      <c r="H61" s="80" t="s">
        <v>330</v>
      </c>
    </row>
    <row r="62" spans="1:13" x14ac:dyDescent="0.2">
      <c r="A62" s="81"/>
      <c r="B62" s="81">
        <v>1</v>
      </c>
      <c r="C62" s="81">
        <v>2</v>
      </c>
      <c r="D62" s="81">
        <v>3</v>
      </c>
      <c r="E62" s="81">
        <v>4</v>
      </c>
      <c r="F62" s="305">
        <v>5</v>
      </c>
      <c r="G62" s="81">
        <v>6</v>
      </c>
      <c r="H62" s="81">
        <v>7</v>
      </c>
    </row>
    <row r="63" spans="1:13" ht="30" customHeight="1" x14ac:dyDescent="0.2">
      <c r="A63" s="82">
        <v>1</v>
      </c>
      <c r="B63" s="507" t="s">
        <v>121</v>
      </c>
      <c r="C63" s="83" t="s">
        <v>178</v>
      </c>
      <c r="D63" s="83" t="s">
        <v>178</v>
      </c>
      <c r="E63" s="83" t="s">
        <v>329</v>
      </c>
      <c r="F63" s="306">
        <f>'Прил.4_форма-6-ПЛАНналич.возм'!F64</f>
        <v>0.7</v>
      </c>
      <c r="G63" s="84">
        <v>0.62528899999999998</v>
      </c>
      <c r="H63" s="84">
        <f t="shared" ref="H63:H72" si="6">F63-G63</f>
        <v>7.4710999999999972E-2</v>
      </c>
    </row>
    <row r="64" spans="1:13" ht="30" customHeight="1" x14ac:dyDescent="0.2">
      <c r="A64" s="82">
        <v>2</v>
      </c>
      <c r="B64" s="508"/>
      <c r="C64" s="83" t="s">
        <v>179</v>
      </c>
      <c r="D64" s="83" t="s">
        <v>179</v>
      </c>
      <c r="E64" s="83" t="s">
        <v>329</v>
      </c>
      <c r="F64" s="306">
        <f>'Прил.4_форма-6-ПЛАНналич.возм'!F65</f>
        <v>0.25</v>
      </c>
      <c r="G64" s="84">
        <v>0.24407100000000001</v>
      </c>
      <c r="H64" s="84">
        <f t="shared" si="6"/>
        <v>5.9289999999999898E-3</v>
      </c>
    </row>
    <row r="65" spans="1:8" ht="30" customHeight="1" x14ac:dyDescent="0.2">
      <c r="A65" s="82">
        <v>3</v>
      </c>
      <c r="B65" s="508"/>
      <c r="C65" s="83" t="s">
        <v>184</v>
      </c>
      <c r="D65" s="83" t="str">
        <f t="shared" ref="D65:D72" si="7">C65</f>
        <v>ООО "КРУГ"</v>
      </c>
      <c r="E65" s="83" t="s">
        <v>329</v>
      </c>
      <c r="F65" s="306">
        <f>'Прил.4_форма-6-ПЛАНналич.возм'!F66</f>
        <v>4.7981000000000003E-2</v>
      </c>
      <c r="G65" s="84">
        <v>3.4451000000000002E-2</v>
      </c>
      <c r="H65" s="84">
        <f t="shared" si="6"/>
        <v>1.353E-2</v>
      </c>
    </row>
    <row r="66" spans="1:8" ht="30" customHeight="1" x14ac:dyDescent="0.2">
      <c r="A66" s="82">
        <v>4</v>
      </c>
      <c r="B66" s="508"/>
      <c r="C66" s="83" t="s">
        <v>183</v>
      </c>
      <c r="D66" s="83" t="str">
        <f t="shared" si="7"/>
        <v>ИП Первухин Л.В.</v>
      </c>
      <c r="E66" s="83" t="s">
        <v>329</v>
      </c>
      <c r="F66" s="306">
        <f>'Прил.4_форма-6-ПЛАНналич.возм'!F67</f>
        <v>5.0000000000000001E-3</v>
      </c>
      <c r="G66" s="84">
        <v>1.3440000000000001E-2</v>
      </c>
      <c r="H66" s="84">
        <f t="shared" si="6"/>
        <v>-8.4399999999999996E-3</v>
      </c>
    </row>
    <row r="67" spans="1:8" ht="30" customHeight="1" x14ac:dyDescent="0.2">
      <c r="A67" s="82">
        <v>5</v>
      </c>
      <c r="B67" s="508"/>
      <c r="C67" s="83" t="s">
        <v>180</v>
      </c>
      <c r="D67" s="83" t="str">
        <f t="shared" si="7"/>
        <v>АО "ТНН"</v>
      </c>
      <c r="E67" s="83" t="s">
        <v>329</v>
      </c>
      <c r="F67" s="306">
        <f>'Прил.4_форма-6-ПЛАНналич.возм'!F68</f>
        <v>5.5E-2</v>
      </c>
      <c r="G67" s="84">
        <v>7.4605000000000005E-2</v>
      </c>
      <c r="H67" s="84">
        <f t="shared" si="6"/>
        <v>-1.9605000000000004E-2</v>
      </c>
    </row>
    <row r="68" spans="1:8" ht="30" customHeight="1" x14ac:dyDescent="0.2">
      <c r="A68" s="82">
        <v>6</v>
      </c>
      <c r="B68" s="508"/>
      <c r="C68" s="83" t="s">
        <v>181</v>
      </c>
      <c r="D68" s="83" t="str">
        <f t="shared" si="7"/>
        <v>АО "РЭД"</v>
      </c>
      <c r="E68" s="83" t="s">
        <v>329</v>
      </c>
      <c r="F68" s="306">
        <f>'Прил.4_форма-6-ПЛАНналич.возм'!F69</f>
        <v>0.32451000000000002</v>
      </c>
      <c r="G68" s="84">
        <v>0.15193499999999999</v>
      </c>
      <c r="H68" s="84">
        <f t="shared" si="6"/>
        <v>0.17257500000000003</v>
      </c>
    </row>
    <row r="69" spans="1:8" ht="30" customHeight="1" x14ac:dyDescent="0.2">
      <c r="A69" s="82">
        <v>7</v>
      </c>
      <c r="B69" s="508"/>
      <c r="C69" s="83" t="s">
        <v>393</v>
      </c>
      <c r="D69" s="83" t="str">
        <f t="shared" si="7"/>
        <v>ООО "РАМА"</v>
      </c>
      <c r="E69" s="83" t="s">
        <v>329</v>
      </c>
      <c r="F69" s="306">
        <f>'Прил.4_форма-6-ПЛАНналич.возм'!F70</f>
        <v>2.0199999999999999E-2</v>
      </c>
      <c r="G69" s="84">
        <v>7.4619999999999999E-3</v>
      </c>
      <c r="H69" s="84">
        <f t="shared" si="6"/>
        <v>1.2737999999999999E-2</v>
      </c>
    </row>
    <row r="70" spans="1:8" ht="30" customHeight="1" x14ac:dyDescent="0.2">
      <c r="A70" s="82">
        <v>8</v>
      </c>
      <c r="B70" s="508"/>
      <c r="C70" s="83" t="s">
        <v>461</v>
      </c>
      <c r="D70" s="83" t="str">
        <f t="shared" si="7"/>
        <v>ООО "Промсырье"</v>
      </c>
      <c r="E70" s="83" t="s">
        <v>329</v>
      </c>
      <c r="F70" s="306">
        <v>0.01</v>
      </c>
      <c r="G70" s="84">
        <v>2.0270000000000002E-3</v>
      </c>
      <c r="H70" s="84">
        <f t="shared" si="6"/>
        <v>7.9730000000000009E-3</v>
      </c>
    </row>
    <row r="71" spans="1:8" ht="30" customHeight="1" x14ac:dyDescent="0.2">
      <c r="A71" s="82">
        <v>8</v>
      </c>
      <c r="B71" s="508"/>
      <c r="C71" s="83" t="s">
        <v>188</v>
      </c>
      <c r="D71" s="83" t="str">
        <f t="shared" si="7"/>
        <v>ООО "Лизард"</v>
      </c>
      <c r="E71" s="83" t="s">
        <v>329</v>
      </c>
      <c r="F71" s="306">
        <f>'Прил.4_форма-6-ПЛАНналич.возм'!F72</f>
        <v>0</v>
      </c>
      <c r="G71" s="84"/>
      <c r="H71" s="84">
        <f t="shared" si="6"/>
        <v>0</v>
      </c>
    </row>
    <row r="72" spans="1:8" ht="54.75" customHeight="1" x14ac:dyDescent="0.2">
      <c r="A72" s="82">
        <v>9</v>
      </c>
      <c r="B72" s="509"/>
      <c r="C72" s="83" t="s">
        <v>189</v>
      </c>
      <c r="D72" s="83" t="str">
        <f t="shared" si="7"/>
        <v>ООО "Научно-производственный центр гидроавтоматики"</v>
      </c>
      <c r="E72" s="83" t="s">
        <v>329</v>
      </c>
      <c r="F72" s="306">
        <f>'Прил.4_форма-6-ПЛАНналич.возм'!F73</f>
        <v>0</v>
      </c>
      <c r="G72" s="84"/>
      <c r="H72" s="84">
        <f t="shared" si="6"/>
        <v>0</v>
      </c>
    </row>
    <row r="73" spans="1:8" x14ac:dyDescent="0.3">
      <c r="H73" s="51" t="s">
        <v>141</v>
      </c>
    </row>
    <row r="74" spans="1:8" x14ac:dyDescent="0.3">
      <c r="H74" s="50" t="s">
        <v>110</v>
      </c>
    </row>
    <row r="75" spans="1:8" ht="12.75" customHeight="1" x14ac:dyDescent="0.3">
      <c r="H75" s="12" t="s">
        <v>182</v>
      </c>
    </row>
    <row r="77" spans="1:8" ht="20.25" x14ac:dyDescent="0.3">
      <c r="A77" s="512" t="s">
        <v>324</v>
      </c>
      <c r="B77" s="512"/>
      <c r="C77" s="512"/>
      <c r="D77" s="512"/>
      <c r="E77" s="512"/>
      <c r="F77" s="512"/>
      <c r="G77" s="512"/>
      <c r="H77" s="512"/>
    </row>
    <row r="78" spans="1:8" ht="20.25" x14ac:dyDescent="0.3">
      <c r="A78" s="136"/>
      <c r="B78" s="136"/>
      <c r="C78" s="137"/>
      <c r="D78" s="138" t="s">
        <v>325</v>
      </c>
      <c r="E78" s="127" t="s">
        <v>185</v>
      </c>
      <c r="F78" s="121"/>
      <c r="G78" s="136"/>
      <c r="H78" s="136"/>
    </row>
    <row r="79" spans="1:8" x14ac:dyDescent="0.3">
      <c r="A79" s="120"/>
      <c r="B79" s="120"/>
      <c r="C79"/>
      <c r="D79"/>
      <c r="E79" s="125" t="s">
        <v>13</v>
      </c>
      <c r="F79" s="121"/>
      <c r="G79" s="120"/>
      <c r="H79" s="120"/>
    </row>
    <row r="80" spans="1:8" x14ac:dyDescent="0.3">
      <c r="A80" s="120"/>
      <c r="B80" s="120"/>
      <c r="C80"/>
      <c r="D80"/>
      <c r="E80" s="88" t="s">
        <v>187</v>
      </c>
      <c r="F80" s="121"/>
      <c r="G80" s="120"/>
      <c r="H80" s="120"/>
    </row>
    <row r="81" spans="1:13" x14ac:dyDescent="0.3">
      <c r="A81" s="120"/>
      <c r="B81" s="120"/>
      <c r="C81"/>
      <c r="D81" s="88"/>
      <c r="E81" s="120"/>
      <c r="F81" s="121"/>
      <c r="G81" s="120"/>
      <c r="H81" s="120"/>
    </row>
    <row r="82" spans="1:13" ht="27" customHeight="1" x14ac:dyDescent="0.3">
      <c r="A82" s="120"/>
      <c r="B82" s="120"/>
      <c r="C82"/>
      <c r="D82" s="122" t="s">
        <v>340</v>
      </c>
      <c r="E82" s="135" t="s">
        <v>335</v>
      </c>
      <c r="F82" s="158" t="s">
        <v>497</v>
      </c>
      <c r="G82" s="120"/>
      <c r="H82" s="120"/>
    </row>
    <row r="83" spans="1:13" x14ac:dyDescent="0.3">
      <c r="B83" s="123"/>
      <c r="D83" s="123"/>
      <c r="E83" s="123"/>
      <c r="F83" s="158"/>
      <c r="G83" s="123"/>
      <c r="I83" s="123"/>
      <c r="J83" s="123"/>
      <c r="K83" s="124"/>
      <c r="L83" s="124"/>
      <c r="M83" s="124"/>
    </row>
    <row r="84" spans="1:13" s="134" customFormat="1" ht="31.5" customHeight="1" x14ac:dyDescent="0.2">
      <c r="A84" s="513" t="s">
        <v>502</v>
      </c>
      <c r="B84" s="513"/>
      <c r="C84" s="513"/>
      <c r="D84" s="513"/>
      <c r="E84" s="513"/>
      <c r="F84" s="513"/>
      <c r="G84" s="513"/>
      <c r="H84" s="513"/>
    </row>
    <row r="85" spans="1:13" ht="55.5" customHeight="1" x14ac:dyDescent="0.2">
      <c r="A85" s="80" t="s">
        <v>176</v>
      </c>
      <c r="B85" s="80" t="s">
        <v>327</v>
      </c>
      <c r="C85" s="80" t="s">
        <v>328</v>
      </c>
      <c r="D85" s="80" t="s">
        <v>177</v>
      </c>
      <c r="E85" s="80" t="s">
        <v>333</v>
      </c>
      <c r="F85" s="304" t="s">
        <v>332</v>
      </c>
      <c r="G85" s="80" t="s">
        <v>403</v>
      </c>
      <c r="H85" s="80" t="s">
        <v>330</v>
      </c>
    </row>
    <row r="86" spans="1:13" x14ac:dyDescent="0.2">
      <c r="A86" s="81"/>
      <c r="B86" s="81">
        <v>1</v>
      </c>
      <c r="C86" s="81">
        <v>2</v>
      </c>
      <c r="D86" s="81">
        <v>3</v>
      </c>
      <c r="E86" s="81">
        <v>4</v>
      </c>
      <c r="F86" s="305">
        <v>5</v>
      </c>
      <c r="G86" s="81">
        <v>6</v>
      </c>
      <c r="H86" s="81">
        <v>7</v>
      </c>
    </row>
    <row r="87" spans="1:13" ht="29.25" customHeight="1" x14ac:dyDescent="0.2">
      <c r="A87" s="82">
        <v>1</v>
      </c>
      <c r="B87" s="507" t="s">
        <v>121</v>
      </c>
      <c r="C87" s="83" t="s">
        <v>178</v>
      </c>
      <c r="D87" s="83" t="s">
        <v>178</v>
      </c>
      <c r="E87" s="83" t="s">
        <v>329</v>
      </c>
      <c r="F87" s="306">
        <f>'Прил.4_форма-6-ПЛАНналич.возм'!F88</f>
        <v>0.4</v>
      </c>
      <c r="G87" s="84">
        <v>0.52466299999999999</v>
      </c>
      <c r="H87" s="84">
        <f t="shared" ref="H87:H96" si="8">F87-G87</f>
        <v>-0.12466299999999997</v>
      </c>
    </row>
    <row r="88" spans="1:13" ht="29.25" customHeight="1" x14ac:dyDescent="0.2">
      <c r="A88" s="82">
        <v>2</v>
      </c>
      <c r="B88" s="508"/>
      <c r="C88" s="83" t="s">
        <v>179</v>
      </c>
      <c r="D88" s="83" t="s">
        <v>179</v>
      </c>
      <c r="E88" s="83" t="s">
        <v>329</v>
      </c>
      <c r="F88" s="306">
        <f>'Прил.4_форма-6-ПЛАНналич.возм'!F89</f>
        <v>0.24</v>
      </c>
      <c r="G88" s="84">
        <v>0.19866300000000001</v>
      </c>
      <c r="H88" s="84">
        <f t="shared" si="8"/>
        <v>4.1336999999999985E-2</v>
      </c>
    </row>
    <row r="89" spans="1:13" ht="29.25" customHeight="1" x14ac:dyDescent="0.2">
      <c r="A89" s="82">
        <v>3</v>
      </c>
      <c r="B89" s="508"/>
      <c r="C89" s="83" t="s">
        <v>184</v>
      </c>
      <c r="D89" s="83" t="str">
        <f t="shared" ref="D89:D96" si="9">C89</f>
        <v>ООО "КРУГ"</v>
      </c>
      <c r="E89" s="83" t="s">
        <v>329</v>
      </c>
      <c r="F89" s="306">
        <f>'Прил.4_форма-6-ПЛАНналич.возм'!F90</f>
        <v>4.1804000000000001E-2</v>
      </c>
      <c r="G89" s="84">
        <v>2.7681000000000001E-2</v>
      </c>
      <c r="H89" s="84">
        <f t="shared" si="8"/>
        <v>1.4123E-2</v>
      </c>
    </row>
    <row r="90" spans="1:13" ht="29.25" customHeight="1" x14ac:dyDescent="0.2">
      <c r="A90" s="82">
        <v>4</v>
      </c>
      <c r="B90" s="508"/>
      <c r="C90" s="83" t="s">
        <v>183</v>
      </c>
      <c r="D90" s="83" t="str">
        <f t="shared" si="9"/>
        <v>ИП Первухин Л.В.</v>
      </c>
      <c r="E90" s="83" t="s">
        <v>329</v>
      </c>
      <c r="F90" s="306">
        <f>'Прил.4_форма-6-ПЛАНналич.возм'!F91</f>
        <v>3.0000000000000001E-3</v>
      </c>
      <c r="G90" s="84">
        <v>2.3600000000000001E-3</v>
      </c>
      <c r="H90" s="84">
        <f t="shared" si="8"/>
        <v>6.3999999999999994E-4</v>
      </c>
    </row>
    <row r="91" spans="1:13" ht="29.25" customHeight="1" x14ac:dyDescent="0.2">
      <c r="A91" s="82">
        <v>5</v>
      </c>
      <c r="B91" s="508"/>
      <c r="C91" s="83" t="s">
        <v>180</v>
      </c>
      <c r="D91" s="83" t="str">
        <f t="shared" si="9"/>
        <v>АО "ТНН"</v>
      </c>
      <c r="E91" s="83" t="s">
        <v>329</v>
      </c>
      <c r="F91" s="306">
        <f>'Прил.4_форма-6-ПЛАНналич.возм'!F92</f>
        <v>0.02</v>
      </c>
      <c r="G91" s="84">
        <v>2.3859999999999999E-2</v>
      </c>
      <c r="H91" s="84">
        <f t="shared" si="8"/>
        <v>-3.8599999999999988E-3</v>
      </c>
    </row>
    <row r="92" spans="1:13" ht="29.25" customHeight="1" x14ac:dyDescent="0.2">
      <c r="A92" s="82">
        <v>6</v>
      </c>
      <c r="B92" s="508"/>
      <c r="C92" s="83" t="s">
        <v>181</v>
      </c>
      <c r="D92" s="83" t="str">
        <f t="shared" si="9"/>
        <v>АО "РЭД"</v>
      </c>
      <c r="E92" s="83" t="s">
        <v>329</v>
      </c>
      <c r="F92" s="306">
        <f>'Прил.4_форма-6-ПЛАНналич.возм'!F93</f>
        <v>0.23746999999999999</v>
      </c>
      <c r="G92" s="84">
        <v>7.2043999999999997E-2</v>
      </c>
      <c r="H92" s="84">
        <f t="shared" si="8"/>
        <v>0.16542599999999999</v>
      </c>
    </row>
    <row r="93" spans="1:13" ht="29.25" customHeight="1" x14ac:dyDescent="0.2">
      <c r="A93" s="82">
        <v>7</v>
      </c>
      <c r="B93" s="508"/>
      <c r="C93" s="83" t="s">
        <v>393</v>
      </c>
      <c r="D93" s="83" t="str">
        <f t="shared" si="9"/>
        <v>ООО "РАМА"</v>
      </c>
      <c r="E93" s="83" t="s">
        <v>329</v>
      </c>
      <c r="F93" s="306">
        <f>'Прил.4_форма-6-ПЛАНналич.возм'!F94</f>
        <v>1.72E-2</v>
      </c>
      <c r="G93" s="84">
        <v>3.339E-3</v>
      </c>
      <c r="H93" s="84">
        <f t="shared" si="8"/>
        <v>1.3861E-2</v>
      </c>
    </row>
    <row r="94" spans="1:13" ht="30" customHeight="1" x14ac:dyDescent="0.2">
      <c r="A94" s="82">
        <v>8</v>
      </c>
      <c r="B94" s="508"/>
      <c r="C94" s="83" t="s">
        <v>461</v>
      </c>
      <c r="D94" s="83" t="str">
        <f t="shared" si="9"/>
        <v>ООО "Промсырье"</v>
      </c>
      <c r="E94" s="83" t="s">
        <v>329</v>
      </c>
      <c r="F94" s="306">
        <v>0.01</v>
      </c>
      <c r="G94" s="84">
        <v>1.5820000000000001E-3</v>
      </c>
      <c r="H94" s="84">
        <f t="shared" si="8"/>
        <v>8.4180000000000001E-3</v>
      </c>
    </row>
    <row r="95" spans="1:13" ht="29.25" customHeight="1" x14ac:dyDescent="0.2">
      <c r="A95" s="82">
        <v>8</v>
      </c>
      <c r="B95" s="508"/>
      <c r="C95" s="83" t="s">
        <v>188</v>
      </c>
      <c r="D95" s="83" t="str">
        <f t="shared" si="9"/>
        <v>ООО "Лизард"</v>
      </c>
      <c r="E95" s="83" t="s">
        <v>329</v>
      </c>
      <c r="F95" s="306">
        <f>'Прил.4_форма-6-ПЛАНналич.возм'!F96</f>
        <v>0</v>
      </c>
      <c r="G95" s="84"/>
      <c r="H95" s="84">
        <f t="shared" si="8"/>
        <v>0</v>
      </c>
    </row>
    <row r="96" spans="1:13" ht="54" customHeight="1" x14ac:dyDescent="0.2">
      <c r="A96" s="82">
        <v>9</v>
      </c>
      <c r="B96" s="509"/>
      <c r="C96" s="83" t="s">
        <v>189</v>
      </c>
      <c r="D96" s="83" t="str">
        <f t="shared" si="9"/>
        <v>ООО "Научно-производственный центр гидроавтоматики"</v>
      </c>
      <c r="E96" s="83" t="s">
        <v>329</v>
      </c>
      <c r="F96" s="306">
        <f>'Прил.4_форма-6-ПЛАНналич.возм'!F97</f>
        <v>0</v>
      </c>
      <c r="G96" s="84"/>
      <c r="H96" s="84">
        <f t="shared" si="8"/>
        <v>0</v>
      </c>
    </row>
    <row r="97" spans="1:13" x14ac:dyDescent="0.3">
      <c r="H97" s="51" t="s">
        <v>141</v>
      </c>
    </row>
    <row r="98" spans="1:13" x14ac:dyDescent="0.3">
      <c r="H98" s="50" t="s">
        <v>110</v>
      </c>
    </row>
    <row r="99" spans="1:13" ht="12.75" customHeight="1" x14ac:dyDescent="0.3">
      <c r="H99" s="12" t="s">
        <v>182</v>
      </c>
    </row>
    <row r="101" spans="1:13" ht="20.25" x14ac:dyDescent="0.3">
      <c r="A101" s="512" t="s">
        <v>324</v>
      </c>
      <c r="B101" s="512"/>
      <c r="C101" s="512"/>
      <c r="D101" s="512"/>
      <c r="E101" s="512"/>
      <c r="F101" s="512"/>
      <c r="G101" s="512"/>
      <c r="H101" s="512"/>
    </row>
    <row r="102" spans="1:13" ht="20.25" x14ac:dyDescent="0.3">
      <c r="A102" s="136"/>
      <c r="B102" s="136"/>
      <c r="C102" s="137"/>
      <c r="D102" s="138" t="s">
        <v>325</v>
      </c>
      <c r="E102" s="127" t="s">
        <v>185</v>
      </c>
      <c r="F102" s="121"/>
      <c r="G102" s="136"/>
      <c r="H102" s="136"/>
    </row>
    <row r="103" spans="1:13" x14ac:dyDescent="0.3">
      <c r="A103" s="120"/>
      <c r="B103" s="120"/>
      <c r="C103"/>
      <c r="D103"/>
      <c r="E103" s="125" t="s">
        <v>13</v>
      </c>
      <c r="F103" s="121"/>
      <c r="G103" s="120"/>
      <c r="H103" s="120"/>
    </row>
    <row r="104" spans="1:13" x14ac:dyDescent="0.3">
      <c r="A104" s="120"/>
      <c r="B104" s="120"/>
      <c r="C104"/>
      <c r="D104"/>
      <c r="E104" s="88" t="s">
        <v>187</v>
      </c>
      <c r="F104" s="121"/>
      <c r="G104" s="120"/>
      <c r="H104" s="120"/>
    </row>
    <row r="105" spans="1:13" x14ac:dyDescent="0.3">
      <c r="A105" s="120"/>
      <c r="B105" s="120"/>
      <c r="C105"/>
      <c r="D105" s="88"/>
      <c r="E105" s="120"/>
      <c r="F105" s="121"/>
      <c r="G105" s="120"/>
      <c r="H105" s="120"/>
    </row>
    <row r="106" spans="1:13" ht="23.25" customHeight="1" x14ac:dyDescent="0.3">
      <c r="A106" s="120"/>
      <c r="B106" s="120"/>
      <c r="C106"/>
      <c r="D106" s="122" t="s">
        <v>340</v>
      </c>
      <c r="E106" s="135" t="s">
        <v>334</v>
      </c>
      <c r="F106" s="158" t="s">
        <v>497</v>
      </c>
      <c r="G106" s="120"/>
      <c r="H106" s="120"/>
    </row>
    <row r="107" spans="1:13" x14ac:dyDescent="0.3">
      <c r="B107" s="123"/>
      <c r="D107" s="123"/>
      <c r="E107" s="123"/>
      <c r="F107" s="158"/>
      <c r="G107" s="123"/>
      <c r="I107" s="123"/>
      <c r="J107" s="123"/>
      <c r="K107" s="124"/>
      <c r="L107" s="124"/>
      <c r="M107" s="124"/>
    </row>
    <row r="108" spans="1:13" s="134" customFormat="1" ht="33.75" customHeight="1" x14ac:dyDescent="0.2">
      <c r="A108" s="513" t="s">
        <v>503</v>
      </c>
      <c r="B108" s="513"/>
      <c r="C108" s="513"/>
      <c r="D108" s="513"/>
      <c r="E108" s="513"/>
      <c r="F108" s="513"/>
      <c r="G108" s="513"/>
      <c r="H108" s="513"/>
    </row>
    <row r="109" spans="1:13" ht="55.5" customHeight="1" x14ac:dyDescent="0.2">
      <c r="A109" s="80" t="s">
        <v>176</v>
      </c>
      <c r="B109" s="80" t="s">
        <v>327</v>
      </c>
      <c r="C109" s="80" t="s">
        <v>328</v>
      </c>
      <c r="D109" s="80" t="s">
        <v>177</v>
      </c>
      <c r="E109" s="80" t="s">
        <v>333</v>
      </c>
      <c r="F109" s="304" t="s">
        <v>332</v>
      </c>
      <c r="G109" s="80" t="s">
        <v>403</v>
      </c>
      <c r="H109" s="80" t="s">
        <v>330</v>
      </c>
    </row>
    <row r="110" spans="1:13" x14ac:dyDescent="0.2">
      <c r="A110" s="81"/>
      <c r="B110" s="81">
        <v>1</v>
      </c>
      <c r="C110" s="81">
        <v>2</v>
      </c>
      <c r="D110" s="81">
        <v>3</v>
      </c>
      <c r="E110" s="81">
        <v>4</v>
      </c>
      <c r="F110" s="305">
        <v>5</v>
      </c>
      <c r="G110" s="81">
        <v>6</v>
      </c>
      <c r="H110" s="81">
        <v>7</v>
      </c>
    </row>
    <row r="111" spans="1:13" ht="30.75" customHeight="1" x14ac:dyDescent="0.2">
      <c r="A111" s="82">
        <v>1</v>
      </c>
      <c r="B111" s="507" t="s">
        <v>121</v>
      </c>
      <c r="C111" s="83" t="s">
        <v>178</v>
      </c>
      <c r="D111" s="83" t="s">
        <v>178</v>
      </c>
      <c r="E111" s="83" t="s">
        <v>329</v>
      </c>
      <c r="F111" s="306">
        <f>'Прил.4_форма-6-ПЛАНналич.возм'!F112</f>
        <v>0.3</v>
      </c>
      <c r="G111" s="84">
        <v>0.499448</v>
      </c>
      <c r="H111" s="84">
        <f t="shared" ref="H111:H120" si="10">F111-G111</f>
        <v>-0.19944800000000001</v>
      </c>
    </row>
    <row r="112" spans="1:13" ht="30.75" customHeight="1" x14ac:dyDescent="0.2">
      <c r="A112" s="82">
        <v>2</v>
      </c>
      <c r="B112" s="508"/>
      <c r="C112" s="83" t="s">
        <v>179</v>
      </c>
      <c r="D112" s="83" t="s">
        <v>179</v>
      </c>
      <c r="E112" s="83" t="s">
        <v>329</v>
      </c>
      <c r="F112" s="306">
        <f>'Прил.4_форма-6-ПЛАНналич.возм'!F113</f>
        <v>0.23</v>
      </c>
      <c r="G112" s="84">
        <v>0.19311700000000001</v>
      </c>
      <c r="H112" s="84">
        <f t="shared" si="10"/>
        <v>3.6882999999999999E-2</v>
      </c>
    </row>
    <row r="113" spans="1:8" ht="30.75" customHeight="1" x14ac:dyDescent="0.2">
      <c r="A113" s="82">
        <v>3</v>
      </c>
      <c r="B113" s="508"/>
      <c r="C113" s="83" t="s">
        <v>184</v>
      </c>
      <c r="D113" s="83" t="str">
        <f t="shared" ref="D113:D120" si="11">C113</f>
        <v>ООО "КРУГ"</v>
      </c>
      <c r="E113" s="83" t="s">
        <v>329</v>
      </c>
      <c r="F113" s="306">
        <f>'Прил.4_форма-6-ПЛАНналич.возм'!F114</f>
        <v>3.8301000000000002E-2</v>
      </c>
      <c r="G113" s="84">
        <v>8.515E-3</v>
      </c>
      <c r="H113" s="84">
        <f t="shared" si="10"/>
        <v>2.9786E-2</v>
      </c>
    </row>
    <row r="114" spans="1:8" ht="30.75" customHeight="1" x14ac:dyDescent="0.2">
      <c r="A114" s="82">
        <v>4</v>
      </c>
      <c r="B114" s="508"/>
      <c r="C114" s="83" t="s">
        <v>183</v>
      </c>
      <c r="D114" s="83" t="str">
        <f t="shared" si="11"/>
        <v>ИП Первухин Л.В.</v>
      </c>
      <c r="E114" s="83" t="s">
        <v>329</v>
      </c>
      <c r="F114" s="306">
        <f>'Прил.4_форма-6-ПЛАНналич.возм'!F115</f>
        <v>1E-4</v>
      </c>
      <c r="G114" s="84">
        <v>1.3300000000000001E-4</v>
      </c>
      <c r="H114" s="84">
        <f t="shared" si="10"/>
        <v>-3.3000000000000003E-5</v>
      </c>
    </row>
    <row r="115" spans="1:8" ht="30.75" customHeight="1" x14ac:dyDescent="0.2">
      <c r="A115" s="82">
        <v>5</v>
      </c>
      <c r="B115" s="508"/>
      <c r="C115" s="83" t="s">
        <v>180</v>
      </c>
      <c r="D115" s="83" t="str">
        <f t="shared" si="11"/>
        <v>АО "ТНН"</v>
      </c>
      <c r="E115" s="83" t="s">
        <v>329</v>
      </c>
      <c r="F115" s="306">
        <f>'Прил.4_форма-6-ПЛАНналич.возм'!F116</f>
        <v>5.0000000000000001E-3</v>
      </c>
      <c r="G115" s="84">
        <v>6.2040000000000003E-3</v>
      </c>
      <c r="H115" s="84">
        <f t="shared" si="10"/>
        <v>-1.2040000000000002E-3</v>
      </c>
    </row>
    <row r="116" spans="1:8" ht="30.75" customHeight="1" x14ac:dyDescent="0.2">
      <c r="A116" s="82">
        <v>6</v>
      </c>
      <c r="B116" s="508"/>
      <c r="C116" s="83" t="s">
        <v>181</v>
      </c>
      <c r="D116" s="83" t="str">
        <f t="shared" si="11"/>
        <v>АО "РЭД"</v>
      </c>
      <c r="E116" s="83" t="s">
        <v>329</v>
      </c>
      <c r="F116" s="306">
        <f>'Прил.4_форма-6-ПЛАНналич.возм'!F117</f>
        <v>0.11071</v>
      </c>
      <c r="G116" s="84">
        <v>9.7429999999999999E-3</v>
      </c>
      <c r="H116" s="84">
        <f t="shared" si="10"/>
        <v>0.100967</v>
      </c>
    </row>
    <row r="117" spans="1:8" ht="30.75" customHeight="1" x14ac:dyDescent="0.2">
      <c r="A117" s="82">
        <v>7</v>
      </c>
      <c r="B117" s="508"/>
      <c r="C117" s="83" t="s">
        <v>393</v>
      </c>
      <c r="D117" s="83" t="str">
        <f t="shared" si="11"/>
        <v>ООО "РАМА"</v>
      </c>
      <c r="E117" s="83" t="s">
        <v>329</v>
      </c>
      <c r="F117" s="306">
        <f>'Прил.4_форма-6-ПЛАНналич.возм'!F118</f>
        <v>7.1999999999999998E-3</v>
      </c>
      <c r="G117" s="84">
        <v>1.2329999999999999E-3</v>
      </c>
      <c r="H117" s="84">
        <f t="shared" si="10"/>
        <v>5.9670000000000001E-3</v>
      </c>
    </row>
    <row r="118" spans="1:8" ht="30" customHeight="1" x14ac:dyDescent="0.2">
      <c r="A118" s="82">
        <v>8</v>
      </c>
      <c r="B118" s="508"/>
      <c r="C118" s="83" t="s">
        <v>461</v>
      </c>
      <c r="D118" s="83" t="str">
        <f t="shared" si="11"/>
        <v>ООО "Промсырье"</v>
      </c>
      <c r="E118" s="83" t="s">
        <v>329</v>
      </c>
      <c r="F118" s="306">
        <v>0.01</v>
      </c>
      <c r="G118" s="84">
        <v>5.6599999999999999E-4</v>
      </c>
      <c r="H118" s="84">
        <f t="shared" si="10"/>
        <v>9.4339999999999997E-3</v>
      </c>
    </row>
    <row r="119" spans="1:8" ht="30.75" customHeight="1" x14ac:dyDescent="0.2">
      <c r="A119" s="82">
        <v>8</v>
      </c>
      <c r="B119" s="508"/>
      <c r="C119" s="83" t="s">
        <v>188</v>
      </c>
      <c r="D119" s="83" t="str">
        <f t="shared" si="11"/>
        <v>ООО "Лизард"</v>
      </c>
      <c r="E119" s="83" t="s">
        <v>329</v>
      </c>
      <c r="F119" s="306">
        <f>'Прил.4_форма-6-ПЛАНналич.возм'!F120</f>
        <v>0</v>
      </c>
      <c r="G119" s="84">
        <v>0</v>
      </c>
      <c r="H119" s="84">
        <f t="shared" si="10"/>
        <v>0</v>
      </c>
    </row>
    <row r="120" spans="1:8" ht="57.75" customHeight="1" x14ac:dyDescent="0.2">
      <c r="A120" s="82">
        <v>9</v>
      </c>
      <c r="B120" s="509"/>
      <c r="C120" s="83" t="s">
        <v>189</v>
      </c>
      <c r="D120" s="83" t="str">
        <f t="shared" si="11"/>
        <v>ООО "Научно-производственный центр гидроавтоматики"</v>
      </c>
      <c r="E120" s="83" t="s">
        <v>329</v>
      </c>
      <c r="F120" s="306">
        <f>'Прил.4_форма-6-ПЛАНналич.возм'!F121</f>
        <v>0</v>
      </c>
      <c r="G120" s="84">
        <v>0</v>
      </c>
      <c r="H120" s="84">
        <f t="shared" si="10"/>
        <v>0</v>
      </c>
    </row>
    <row r="121" spans="1:8" x14ac:dyDescent="0.3">
      <c r="H121" s="51" t="s">
        <v>141</v>
      </c>
    </row>
    <row r="122" spans="1:8" x14ac:dyDescent="0.3">
      <c r="H122" s="50" t="s">
        <v>110</v>
      </c>
    </row>
    <row r="123" spans="1:8" ht="12.75" customHeight="1" x14ac:dyDescent="0.3">
      <c r="H123" s="12" t="s">
        <v>182</v>
      </c>
    </row>
    <row r="125" spans="1:8" ht="20.25" x14ac:dyDescent="0.3">
      <c r="A125" s="512" t="s">
        <v>324</v>
      </c>
      <c r="B125" s="512"/>
      <c r="C125" s="512"/>
      <c r="D125" s="512"/>
      <c r="E125" s="512"/>
      <c r="F125" s="512"/>
      <c r="G125" s="512"/>
      <c r="H125" s="512"/>
    </row>
    <row r="126" spans="1:8" ht="20.25" x14ac:dyDescent="0.3">
      <c r="A126" s="136"/>
      <c r="B126" s="136"/>
      <c r="C126" s="137"/>
      <c r="D126" s="138" t="s">
        <v>325</v>
      </c>
      <c r="E126" s="127" t="s">
        <v>185</v>
      </c>
      <c r="F126" s="121"/>
      <c r="G126" s="136"/>
      <c r="H126" s="136"/>
    </row>
    <row r="127" spans="1:8" x14ac:dyDescent="0.3">
      <c r="A127" s="120"/>
      <c r="B127" s="120"/>
      <c r="C127"/>
      <c r="D127"/>
      <c r="E127" s="125" t="s">
        <v>13</v>
      </c>
      <c r="F127" s="121"/>
      <c r="G127" s="120"/>
      <c r="H127" s="120"/>
    </row>
    <row r="128" spans="1:8" x14ac:dyDescent="0.3">
      <c r="A128" s="120"/>
      <c r="B128" s="120"/>
      <c r="C128"/>
      <c r="D128"/>
      <c r="E128" s="88" t="s">
        <v>187</v>
      </c>
      <c r="F128" s="121"/>
      <c r="G128" s="120"/>
      <c r="H128" s="120"/>
    </row>
    <row r="129" spans="1:13" x14ac:dyDescent="0.3">
      <c r="A129" s="120"/>
      <c r="B129" s="120"/>
      <c r="C129"/>
      <c r="D129" s="88"/>
      <c r="E129" s="120"/>
      <c r="F129" s="121"/>
      <c r="G129" s="120"/>
      <c r="H129" s="120"/>
    </row>
    <row r="130" spans="1:13" x14ac:dyDescent="0.3">
      <c r="A130" s="120"/>
      <c r="B130" s="120"/>
      <c r="C130"/>
      <c r="D130" s="203" t="s">
        <v>340</v>
      </c>
      <c r="E130" s="135" t="s">
        <v>326</v>
      </c>
      <c r="F130" s="158" t="s">
        <v>497</v>
      </c>
      <c r="G130" s="120"/>
      <c r="H130" s="120"/>
    </row>
    <row r="131" spans="1:13" x14ac:dyDescent="0.3">
      <c r="B131" s="123"/>
      <c r="D131" s="123"/>
      <c r="E131" s="123"/>
      <c r="F131" s="158"/>
      <c r="G131" s="123"/>
      <c r="I131" s="123"/>
      <c r="J131" s="123"/>
      <c r="K131" s="124"/>
      <c r="L131" s="124"/>
      <c r="M131" s="124"/>
    </row>
    <row r="132" spans="1:13" s="134" customFormat="1" ht="37.5" customHeight="1" x14ac:dyDescent="0.2">
      <c r="A132" s="513" t="s">
        <v>504</v>
      </c>
      <c r="B132" s="513"/>
      <c r="C132" s="513"/>
      <c r="D132" s="513"/>
      <c r="E132" s="513"/>
      <c r="F132" s="513"/>
      <c r="G132" s="513"/>
      <c r="H132" s="513"/>
    </row>
    <row r="133" spans="1:13" ht="64.5" customHeight="1" x14ac:dyDescent="0.2">
      <c r="A133" s="80" t="s">
        <v>176</v>
      </c>
      <c r="B133" s="80" t="s">
        <v>327</v>
      </c>
      <c r="C133" s="80" t="s">
        <v>328</v>
      </c>
      <c r="D133" s="80" t="s">
        <v>177</v>
      </c>
      <c r="E133" s="80" t="s">
        <v>333</v>
      </c>
      <c r="F133" s="304" t="s">
        <v>332</v>
      </c>
      <c r="G133" s="80" t="s">
        <v>331</v>
      </c>
      <c r="H133" s="80" t="s">
        <v>330</v>
      </c>
    </row>
    <row r="134" spans="1:13" x14ac:dyDescent="0.2">
      <c r="A134" s="81"/>
      <c r="B134" s="81">
        <v>1</v>
      </c>
      <c r="C134" s="81">
        <v>2</v>
      </c>
      <c r="D134" s="81">
        <v>3</v>
      </c>
      <c r="E134" s="81">
        <v>4</v>
      </c>
      <c r="F134" s="305">
        <v>5</v>
      </c>
      <c r="G134" s="81">
        <v>6</v>
      </c>
      <c r="H134" s="81">
        <v>7</v>
      </c>
    </row>
    <row r="135" spans="1:13" ht="30" customHeight="1" x14ac:dyDescent="0.2">
      <c r="A135" s="82">
        <v>1</v>
      </c>
      <c r="B135" s="507" t="s">
        <v>121</v>
      </c>
      <c r="C135" s="83" t="s">
        <v>178</v>
      </c>
      <c r="D135" s="83" t="s">
        <v>178</v>
      </c>
      <c r="E135" s="83" t="s">
        <v>329</v>
      </c>
      <c r="F135" s="306">
        <f>'Прил.4_форма-6-ПЛАНналич.возм'!F136</f>
        <v>0.3</v>
      </c>
      <c r="G135" s="84">
        <v>0.45791300000000001</v>
      </c>
      <c r="H135" s="84">
        <f t="shared" ref="H135:H144" si="12">F135-G135</f>
        <v>-0.15791300000000003</v>
      </c>
    </row>
    <row r="136" spans="1:13" ht="30" customHeight="1" x14ac:dyDescent="0.2">
      <c r="A136" s="82">
        <v>2</v>
      </c>
      <c r="B136" s="508"/>
      <c r="C136" s="83" t="s">
        <v>179</v>
      </c>
      <c r="D136" s="83" t="s">
        <v>179</v>
      </c>
      <c r="E136" s="83" t="s">
        <v>329</v>
      </c>
      <c r="F136" s="306">
        <f>'Прил.4_форма-6-ПЛАНналич.возм'!F137</f>
        <v>0.21</v>
      </c>
      <c r="G136" s="84">
        <v>0.121577</v>
      </c>
      <c r="H136" s="84">
        <f t="shared" si="12"/>
        <v>8.8422999999999988E-2</v>
      </c>
    </row>
    <row r="137" spans="1:13" ht="30" customHeight="1" x14ac:dyDescent="0.2">
      <c r="A137" s="82">
        <v>3</v>
      </c>
      <c r="B137" s="508"/>
      <c r="C137" s="83" t="s">
        <v>184</v>
      </c>
      <c r="D137" s="83" t="str">
        <f t="shared" ref="D137:D144" si="13">C137</f>
        <v>ООО "КРУГ"</v>
      </c>
      <c r="E137" s="83" t="s">
        <v>329</v>
      </c>
      <c r="F137" s="306">
        <f>'Прил.4_форма-6-ПЛАНналич.возм'!F138</f>
        <v>4.5575999999999998E-2</v>
      </c>
      <c r="G137" s="84">
        <v>2.4999E-2</v>
      </c>
      <c r="H137" s="84">
        <f t="shared" si="12"/>
        <v>2.0576999999999998E-2</v>
      </c>
    </row>
    <row r="138" spans="1:13" ht="30" customHeight="1" x14ac:dyDescent="0.2">
      <c r="A138" s="82">
        <v>4</v>
      </c>
      <c r="B138" s="508"/>
      <c r="C138" s="83" t="s">
        <v>183</v>
      </c>
      <c r="D138" s="83" t="str">
        <f t="shared" si="13"/>
        <v>ИП Первухин Л.В.</v>
      </c>
      <c r="E138" s="83" t="s">
        <v>329</v>
      </c>
      <c r="F138" s="306">
        <f>'Прил.4_форма-6-ПЛАНналич.возм'!F139</f>
        <v>1E-4</v>
      </c>
      <c r="G138" s="84">
        <v>1.3300000000000001E-4</v>
      </c>
      <c r="H138" s="84">
        <f t="shared" si="12"/>
        <v>-3.3000000000000003E-5</v>
      </c>
    </row>
    <row r="139" spans="1:13" ht="30" customHeight="1" x14ac:dyDescent="0.2">
      <c r="A139" s="82">
        <v>5</v>
      </c>
      <c r="B139" s="508"/>
      <c r="C139" s="83" t="s">
        <v>180</v>
      </c>
      <c r="D139" s="83" t="str">
        <f t="shared" si="13"/>
        <v>АО "ТНН"</v>
      </c>
      <c r="E139" s="83" t="s">
        <v>329</v>
      </c>
      <c r="F139" s="306">
        <f>'Прил.4_форма-6-ПЛАНналич.возм'!F140</f>
        <v>2E-3</v>
      </c>
      <c r="G139" s="84">
        <v>7.8399999999999997E-4</v>
      </c>
      <c r="H139" s="84">
        <f t="shared" si="12"/>
        <v>1.2160000000000001E-3</v>
      </c>
    </row>
    <row r="140" spans="1:13" ht="30" customHeight="1" x14ac:dyDescent="0.2">
      <c r="A140" s="82">
        <v>6</v>
      </c>
      <c r="B140" s="508"/>
      <c r="C140" s="83" t="s">
        <v>181</v>
      </c>
      <c r="D140" s="83" t="str">
        <f t="shared" si="13"/>
        <v>АО "РЭД"</v>
      </c>
      <c r="E140" s="83" t="s">
        <v>329</v>
      </c>
      <c r="F140" s="306">
        <f>'Прил.4_форма-6-ПЛАНналич.возм'!F141</f>
        <v>0.11071</v>
      </c>
      <c r="G140" s="84">
        <v>7.3039999999999997E-3</v>
      </c>
      <c r="H140" s="84">
        <f t="shared" si="12"/>
        <v>0.103406</v>
      </c>
    </row>
    <row r="141" spans="1:13" ht="30" customHeight="1" x14ac:dyDescent="0.2">
      <c r="A141" s="82">
        <v>7</v>
      </c>
      <c r="B141" s="508"/>
      <c r="C141" s="83" t="s">
        <v>393</v>
      </c>
      <c r="D141" s="83" t="str">
        <f t="shared" si="13"/>
        <v>ООО "РАМА"</v>
      </c>
      <c r="E141" s="83" t="s">
        <v>329</v>
      </c>
      <c r="F141" s="306">
        <f>'Прил.4_форма-6-ПЛАНналич.возм'!F142</f>
        <v>7.1999999999999998E-3</v>
      </c>
      <c r="G141" s="84">
        <v>0</v>
      </c>
      <c r="H141" s="84">
        <f t="shared" si="12"/>
        <v>7.1999999999999998E-3</v>
      </c>
    </row>
    <row r="142" spans="1:13" ht="30" customHeight="1" x14ac:dyDescent="0.2">
      <c r="A142" s="82">
        <v>8</v>
      </c>
      <c r="B142" s="508"/>
      <c r="C142" s="83" t="s">
        <v>461</v>
      </c>
      <c r="D142" s="83" t="str">
        <f t="shared" si="13"/>
        <v>ООО "Промсырье"</v>
      </c>
      <c r="E142" s="83" t="s">
        <v>329</v>
      </c>
      <c r="F142" s="306">
        <v>0.01</v>
      </c>
      <c r="G142" s="84">
        <v>3.7500000000000001E-4</v>
      </c>
      <c r="H142" s="84">
        <f t="shared" si="12"/>
        <v>9.6249999999999999E-3</v>
      </c>
    </row>
    <row r="143" spans="1:13" ht="30" customHeight="1" x14ac:dyDescent="0.2">
      <c r="A143" s="82">
        <v>8</v>
      </c>
      <c r="B143" s="508"/>
      <c r="C143" s="83" t="s">
        <v>188</v>
      </c>
      <c r="D143" s="83" t="str">
        <f t="shared" si="13"/>
        <v>ООО "Лизард"</v>
      </c>
      <c r="E143" s="83" t="s">
        <v>329</v>
      </c>
      <c r="F143" s="306">
        <f>'Прил.4_форма-6-ПЛАНналич.возм'!F144</f>
        <v>0</v>
      </c>
      <c r="G143" s="84">
        <v>0</v>
      </c>
      <c r="H143" s="84">
        <f t="shared" si="12"/>
        <v>0</v>
      </c>
    </row>
    <row r="144" spans="1:13" ht="61.5" customHeight="1" x14ac:dyDescent="0.2">
      <c r="A144" s="82">
        <v>9</v>
      </c>
      <c r="B144" s="509"/>
      <c r="C144" s="83" t="s">
        <v>189</v>
      </c>
      <c r="D144" s="83" t="str">
        <f t="shared" si="13"/>
        <v>ООО "Научно-производственный центр гидроавтоматики"</v>
      </c>
      <c r="E144" s="83" t="s">
        <v>329</v>
      </c>
      <c r="F144" s="306">
        <f>'Прил.4_форма-6-ПЛАНналич.возм'!F145</f>
        <v>0</v>
      </c>
      <c r="G144" s="84">
        <v>0</v>
      </c>
      <c r="H144" s="84">
        <f t="shared" si="12"/>
        <v>0</v>
      </c>
    </row>
    <row r="145" spans="1:13" x14ac:dyDescent="0.3">
      <c r="H145" s="51" t="s">
        <v>141</v>
      </c>
    </row>
    <row r="146" spans="1:13" x14ac:dyDescent="0.3">
      <c r="H146" s="50" t="s">
        <v>110</v>
      </c>
    </row>
    <row r="147" spans="1:13" ht="12.75" customHeight="1" x14ac:dyDescent="0.3">
      <c r="H147" s="12" t="s">
        <v>182</v>
      </c>
    </row>
    <row r="149" spans="1:13" ht="20.25" x14ac:dyDescent="0.3">
      <c r="A149" s="512" t="s">
        <v>324</v>
      </c>
      <c r="B149" s="512"/>
      <c r="C149" s="512"/>
      <c r="D149" s="512"/>
      <c r="E149" s="512"/>
      <c r="F149" s="512"/>
      <c r="G149" s="512"/>
      <c r="H149" s="512"/>
    </row>
    <row r="150" spans="1:13" ht="20.25" x14ac:dyDescent="0.3">
      <c r="A150" s="136"/>
      <c r="B150" s="136"/>
      <c r="C150" s="137"/>
      <c r="D150" s="138" t="s">
        <v>325</v>
      </c>
      <c r="E150" s="127" t="s">
        <v>185</v>
      </c>
      <c r="F150" s="121"/>
      <c r="G150" s="136"/>
      <c r="H150" s="136"/>
    </row>
    <row r="151" spans="1:13" x14ac:dyDescent="0.3">
      <c r="A151" s="120"/>
      <c r="B151" s="120"/>
      <c r="C151"/>
      <c r="D151"/>
      <c r="E151" s="125" t="s">
        <v>13</v>
      </c>
      <c r="F151" s="121"/>
      <c r="G151" s="120"/>
      <c r="H151" s="120"/>
    </row>
    <row r="152" spans="1:13" x14ac:dyDescent="0.3">
      <c r="A152" s="120"/>
      <c r="B152" s="120"/>
      <c r="C152"/>
      <c r="D152"/>
      <c r="E152" s="88" t="s">
        <v>187</v>
      </c>
      <c r="F152" s="121"/>
      <c r="G152" s="120"/>
      <c r="H152" s="120"/>
    </row>
    <row r="153" spans="1:13" x14ac:dyDescent="0.3">
      <c r="A153" s="120"/>
      <c r="B153" s="120"/>
      <c r="C153"/>
      <c r="D153" s="88"/>
      <c r="E153" s="120"/>
      <c r="F153" s="121"/>
      <c r="G153" s="120"/>
      <c r="H153" s="120"/>
    </row>
    <row r="154" spans="1:13" x14ac:dyDescent="0.3">
      <c r="A154" s="120"/>
      <c r="B154" s="120"/>
      <c r="C154"/>
      <c r="D154" s="122" t="s">
        <v>340</v>
      </c>
      <c r="E154" s="135" t="s">
        <v>387</v>
      </c>
      <c r="F154" s="158" t="s">
        <v>498</v>
      </c>
      <c r="G154" s="120"/>
      <c r="H154" s="120"/>
    </row>
    <row r="155" spans="1:13" x14ac:dyDescent="0.3">
      <c r="B155" s="123"/>
      <c r="D155" s="123"/>
      <c r="E155" s="123"/>
      <c r="F155" s="158"/>
      <c r="G155" s="123"/>
      <c r="I155" s="123"/>
      <c r="J155" s="123"/>
      <c r="K155" s="124"/>
      <c r="L155" s="124"/>
      <c r="M155" s="124"/>
    </row>
    <row r="156" spans="1:13" s="134" customFormat="1" ht="37.5" customHeight="1" x14ac:dyDescent="0.2">
      <c r="A156" s="513" t="s">
        <v>505</v>
      </c>
      <c r="B156" s="513"/>
      <c r="C156" s="513"/>
      <c r="D156" s="513"/>
      <c r="E156" s="513"/>
      <c r="F156" s="513"/>
      <c r="G156" s="513"/>
      <c r="H156" s="513"/>
    </row>
    <row r="157" spans="1:13" ht="75" customHeight="1" x14ac:dyDescent="0.2">
      <c r="A157" s="80" t="s">
        <v>176</v>
      </c>
      <c r="B157" s="80" t="s">
        <v>327</v>
      </c>
      <c r="C157" s="80" t="s">
        <v>328</v>
      </c>
      <c r="D157" s="80" t="s">
        <v>177</v>
      </c>
      <c r="E157" s="80" t="s">
        <v>333</v>
      </c>
      <c r="F157" s="304" t="s">
        <v>332</v>
      </c>
      <c r="G157" s="80" t="s">
        <v>331</v>
      </c>
      <c r="H157" s="80" t="s">
        <v>330</v>
      </c>
    </row>
    <row r="158" spans="1:13" x14ac:dyDescent="0.2">
      <c r="A158" s="81"/>
      <c r="B158" s="81">
        <v>1</v>
      </c>
      <c r="C158" s="81">
        <v>2</v>
      </c>
      <c r="D158" s="81">
        <v>3</v>
      </c>
      <c r="E158" s="81">
        <v>4</v>
      </c>
      <c r="F158" s="305">
        <v>5</v>
      </c>
      <c r="G158" s="81">
        <v>6</v>
      </c>
      <c r="H158" s="81">
        <v>7</v>
      </c>
    </row>
    <row r="159" spans="1:13" ht="30" customHeight="1" x14ac:dyDescent="0.2">
      <c r="A159" s="82">
        <v>1</v>
      </c>
      <c r="B159" s="507" t="s">
        <v>394</v>
      </c>
      <c r="C159" s="83" t="s">
        <v>178</v>
      </c>
      <c r="D159" s="83" t="s">
        <v>178</v>
      </c>
      <c r="E159" s="83" t="s">
        <v>329</v>
      </c>
      <c r="F159" s="306">
        <f>'Прил.4_форма-6-ПЛАНналич.возм'!F160</f>
        <v>0.3</v>
      </c>
      <c r="G159" s="84">
        <v>0.457814</v>
      </c>
      <c r="H159" s="84">
        <f t="shared" ref="H159:H168" si="14">F159-G159</f>
        <v>-0.15781400000000001</v>
      </c>
    </row>
    <row r="160" spans="1:13" ht="30" customHeight="1" x14ac:dyDescent="0.2">
      <c r="A160" s="82">
        <v>2</v>
      </c>
      <c r="B160" s="508"/>
      <c r="C160" s="83" t="s">
        <v>179</v>
      </c>
      <c r="D160" s="83" t="s">
        <v>179</v>
      </c>
      <c r="E160" s="83" t="s">
        <v>329</v>
      </c>
      <c r="F160" s="306">
        <f>'Прил.4_форма-6-ПЛАНналич.возм'!F161</f>
        <v>0.21</v>
      </c>
      <c r="G160" s="84">
        <v>0.19489400000000001</v>
      </c>
      <c r="H160" s="84">
        <f t="shared" si="14"/>
        <v>1.5105999999999981E-2</v>
      </c>
    </row>
    <row r="161" spans="1:8" ht="30" customHeight="1" x14ac:dyDescent="0.2">
      <c r="A161" s="82">
        <v>3</v>
      </c>
      <c r="B161" s="508"/>
      <c r="C161" s="83" t="s">
        <v>184</v>
      </c>
      <c r="D161" s="83" t="str">
        <f t="shared" ref="D161:D168" si="15">C161</f>
        <v>ООО "КРУГ"</v>
      </c>
      <c r="E161" s="83" t="s">
        <v>329</v>
      </c>
      <c r="F161" s="306">
        <f>'Прил.4_форма-6-ПЛАНналич.возм'!F162</f>
        <v>1.8592000000000001E-2</v>
      </c>
      <c r="G161" s="84">
        <v>3.8990000000000001E-3</v>
      </c>
      <c r="H161" s="84">
        <f t="shared" si="14"/>
        <v>1.4693000000000001E-2</v>
      </c>
    </row>
    <row r="162" spans="1:8" ht="30" customHeight="1" x14ac:dyDescent="0.2">
      <c r="A162" s="82">
        <v>4</v>
      </c>
      <c r="B162" s="508"/>
      <c r="C162" s="83" t="s">
        <v>183</v>
      </c>
      <c r="D162" s="83" t="str">
        <f t="shared" si="15"/>
        <v>ИП Первухин Л.В.</v>
      </c>
      <c r="E162" s="83" t="s">
        <v>329</v>
      </c>
      <c r="F162" s="306">
        <f>'Прил.4_форма-6-ПЛАНналич.возм'!F163</f>
        <v>1E-4</v>
      </c>
      <c r="G162" s="84">
        <v>1.4999999999999999E-4</v>
      </c>
      <c r="H162" s="84">
        <f t="shared" si="14"/>
        <v>-4.9999999999999982E-5</v>
      </c>
    </row>
    <row r="163" spans="1:8" ht="30" customHeight="1" x14ac:dyDescent="0.2">
      <c r="A163" s="82">
        <v>5</v>
      </c>
      <c r="B163" s="508"/>
      <c r="C163" s="83" t="s">
        <v>180</v>
      </c>
      <c r="D163" s="83" t="str">
        <f t="shared" si="15"/>
        <v>АО "ТНН"</v>
      </c>
      <c r="E163" s="83" t="s">
        <v>329</v>
      </c>
      <c r="F163" s="306">
        <f>'Прил.4_форма-6-ПЛАНналич.возм'!F164</f>
        <v>2E-3</v>
      </c>
      <c r="G163" s="84">
        <v>5.0100000000000003E-4</v>
      </c>
      <c r="H163" s="84">
        <f t="shared" si="14"/>
        <v>1.4989999999999999E-3</v>
      </c>
    </row>
    <row r="164" spans="1:8" ht="30" customHeight="1" x14ac:dyDescent="0.2">
      <c r="A164" s="82">
        <v>6</v>
      </c>
      <c r="B164" s="508"/>
      <c r="C164" s="83" t="s">
        <v>181</v>
      </c>
      <c r="D164" s="83" t="str">
        <f t="shared" si="15"/>
        <v>АО "РЭД"</v>
      </c>
      <c r="E164" s="83" t="s">
        <v>329</v>
      </c>
      <c r="F164" s="306">
        <f>'Прил.4_форма-6-ПЛАНналич.возм'!F165</f>
        <v>0.11071</v>
      </c>
      <c r="G164" s="84">
        <v>7.0679999999999996E-3</v>
      </c>
      <c r="H164" s="84">
        <f t="shared" si="14"/>
        <v>0.103642</v>
      </c>
    </row>
    <row r="165" spans="1:8" ht="30" customHeight="1" x14ac:dyDescent="0.2">
      <c r="A165" s="82">
        <v>7</v>
      </c>
      <c r="B165" s="508"/>
      <c r="C165" s="83" t="s">
        <v>393</v>
      </c>
      <c r="D165" s="83" t="str">
        <f t="shared" si="15"/>
        <v>ООО "РАМА"</v>
      </c>
      <c r="E165" s="83" t="s">
        <v>329</v>
      </c>
      <c r="F165" s="306">
        <f>'Прил.4_форма-6-ПЛАНналич.возм'!F166</f>
        <v>7.1999999999999998E-3</v>
      </c>
      <c r="G165" s="84">
        <v>0</v>
      </c>
      <c r="H165" s="84">
        <f t="shared" si="14"/>
        <v>7.1999999999999998E-3</v>
      </c>
    </row>
    <row r="166" spans="1:8" ht="30" customHeight="1" x14ac:dyDescent="0.2">
      <c r="A166" s="82">
        <v>8</v>
      </c>
      <c r="B166" s="508"/>
      <c r="C166" s="83" t="s">
        <v>461</v>
      </c>
      <c r="D166" s="83" t="str">
        <f t="shared" si="15"/>
        <v>ООО "Промсырье"</v>
      </c>
      <c r="E166" s="83" t="s">
        <v>329</v>
      </c>
      <c r="F166" s="306">
        <v>0.01</v>
      </c>
      <c r="G166" s="84">
        <v>5.0299999999999997E-4</v>
      </c>
      <c r="H166" s="84">
        <f t="shared" si="14"/>
        <v>9.4970000000000002E-3</v>
      </c>
    </row>
    <row r="167" spans="1:8" ht="30" customHeight="1" x14ac:dyDescent="0.2">
      <c r="A167" s="82">
        <v>8</v>
      </c>
      <c r="B167" s="508"/>
      <c r="C167" s="83" t="s">
        <v>188</v>
      </c>
      <c r="D167" s="83" t="str">
        <f t="shared" si="15"/>
        <v>ООО "Лизард"</v>
      </c>
      <c r="E167" s="83" t="s">
        <v>329</v>
      </c>
      <c r="F167" s="306">
        <f>'Прил.4_форма-6-ПЛАНналич.возм'!F168</f>
        <v>0</v>
      </c>
      <c r="G167" s="84">
        <v>0</v>
      </c>
      <c r="H167" s="84">
        <f t="shared" si="14"/>
        <v>0</v>
      </c>
    </row>
    <row r="168" spans="1:8" ht="61.5" customHeight="1" x14ac:dyDescent="0.2">
      <c r="A168" s="82">
        <v>9</v>
      </c>
      <c r="B168" s="509"/>
      <c r="C168" s="83" t="s">
        <v>189</v>
      </c>
      <c r="D168" s="83" t="str">
        <f t="shared" si="15"/>
        <v>ООО "Научно-производственный центр гидроавтоматики"</v>
      </c>
      <c r="E168" s="83" t="s">
        <v>329</v>
      </c>
      <c r="F168" s="306">
        <f>'Прил.4_форма-6-ПЛАНналич.возм'!F169</f>
        <v>0</v>
      </c>
      <c r="G168" s="84">
        <v>0</v>
      </c>
      <c r="H168" s="84">
        <f t="shared" si="14"/>
        <v>0</v>
      </c>
    </row>
    <row r="169" spans="1:8" x14ac:dyDescent="0.3">
      <c r="H169" s="51" t="s">
        <v>141</v>
      </c>
    </row>
    <row r="170" spans="1:8" x14ac:dyDescent="0.3">
      <c r="H170" s="50" t="s">
        <v>110</v>
      </c>
    </row>
    <row r="171" spans="1:8" ht="12.75" customHeight="1" x14ac:dyDescent="0.3">
      <c r="H171" s="12" t="s">
        <v>182</v>
      </c>
    </row>
    <row r="173" spans="1:8" ht="20.25" x14ac:dyDescent="0.3">
      <c r="A173" s="512" t="s">
        <v>324</v>
      </c>
      <c r="B173" s="512"/>
      <c r="C173" s="512"/>
      <c r="D173" s="512"/>
      <c r="E173" s="512"/>
      <c r="F173" s="512"/>
      <c r="G173" s="512"/>
      <c r="H173" s="512"/>
    </row>
    <row r="174" spans="1:8" ht="20.25" x14ac:dyDescent="0.3">
      <c r="A174" s="136"/>
      <c r="B174" s="136"/>
      <c r="C174" s="137"/>
      <c r="D174" s="138" t="s">
        <v>325</v>
      </c>
      <c r="E174" s="127" t="s">
        <v>185</v>
      </c>
      <c r="F174" s="121"/>
      <c r="G174" s="136"/>
      <c r="H174" s="136"/>
    </row>
    <row r="175" spans="1:8" x14ac:dyDescent="0.3">
      <c r="A175" s="120"/>
      <c r="B175" s="120"/>
      <c r="C175"/>
      <c r="D175"/>
      <c r="E175" s="125" t="s">
        <v>13</v>
      </c>
      <c r="F175" s="121"/>
      <c r="G175" s="120"/>
      <c r="H175" s="120"/>
    </row>
    <row r="176" spans="1:8" x14ac:dyDescent="0.3">
      <c r="A176" s="120"/>
      <c r="B176" s="120"/>
      <c r="C176"/>
      <c r="D176"/>
      <c r="E176" s="88" t="s">
        <v>187</v>
      </c>
      <c r="F176" s="121"/>
      <c r="G176" s="120"/>
      <c r="H176" s="120"/>
    </row>
    <row r="177" spans="1:13" x14ac:dyDescent="0.3">
      <c r="A177" s="120"/>
      <c r="B177" s="120"/>
      <c r="C177"/>
      <c r="D177" s="88"/>
      <c r="E177" s="120"/>
      <c r="F177" s="121"/>
      <c r="G177" s="120"/>
      <c r="H177" s="120"/>
    </row>
    <row r="178" spans="1:13" x14ac:dyDescent="0.3">
      <c r="A178" s="120"/>
      <c r="B178" s="120"/>
      <c r="C178"/>
      <c r="D178" s="214" t="s">
        <v>340</v>
      </c>
      <c r="E178" s="135" t="s">
        <v>392</v>
      </c>
      <c r="F178" s="158" t="s">
        <v>497</v>
      </c>
      <c r="G178" s="120"/>
      <c r="H178" s="120"/>
    </row>
    <row r="179" spans="1:13" x14ac:dyDescent="0.3">
      <c r="B179" s="123"/>
      <c r="D179" s="123"/>
      <c r="E179" s="123"/>
      <c r="F179" s="158"/>
      <c r="G179" s="123"/>
      <c r="I179" s="123"/>
      <c r="J179" s="123"/>
      <c r="K179" s="124"/>
      <c r="L179" s="124"/>
      <c r="M179" s="124"/>
    </row>
    <row r="180" spans="1:13" s="134" customFormat="1" ht="37.5" customHeight="1" x14ac:dyDescent="0.2">
      <c r="A180" s="513" t="s">
        <v>506</v>
      </c>
      <c r="B180" s="513"/>
      <c r="C180" s="513"/>
      <c r="D180" s="513"/>
      <c r="E180" s="513"/>
      <c r="F180" s="513"/>
      <c r="G180" s="513"/>
      <c r="H180" s="513"/>
    </row>
    <row r="181" spans="1:13" ht="51.75" customHeight="1" x14ac:dyDescent="0.2">
      <c r="A181" s="80" t="s">
        <v>176</v>
      </c>
      <c r="B181" s="80" t="s">
        <v>327</v>
      </c>
      <c r="C181" s="80" t="s">
        <v>328</v>
      </c>
      <c r="D181" s="80" t="s">
        <v>177</v>
      </c>
      <c r="E181" s="80" t="s">
        <v>333</v>
      </c>
      <c r="F181" s="304" t="s">
        <v>332</v>
      </c>
      <c r="G181" s="80" t="s">
        <v>331</v>
      </c>
      <c r="H181" s="80" t="s">
        <v>330</v>
      </c>
    </row>
    <row r="182" spans="1:13" x14ac:dyDescent="0.2">
      <c r="A182" s="81"/>
      <c r="B182" s="81">
        <v>1</v>
      </c>
      <c r="C182" s="81">
        <v>2</v>
      </c>
      <c r="D182" s="81">
        <v>3</v>
      </c>
      <c r="E182" s="81">
        <v>4</v>
      </c>
      <c r="F182" s="305">
        <v>5</v>
      </c>
      <c r="G182" s="81">
        <v>6</v>
      </c>
      <c r="H182" s="81">
        <v>7</v>
      </c>
    </row>
    <row r="183" spans="1:13" ht="30" customHeight="1" x14ac:dyDescent="0.2">
      <c r="A183" s="82">
        <v>1</v>
      </c>
      <c r="B183" s="507" t="s">
        <v>394</v>
      </c>
      <c r="C183" s="83" t="s">
        <v>178</v>
      </c>
      <c r="D183" s="83" t="s">
        <v>178</v>
      </c>
      <c r="E183" s="83" t="s">
        <v>329</v>
      </c>
      <c r="F183" s="306">
        <f>'Прил.4_форма-6-ПЛАНналич.возм'!F184</f>
        <v>0.3</v>
      </c>
      <c r="G183" s="84">
        <v>0.440693</v>
      </c>
      <c r="H183" s="84">
        <f>F183-G183</f>
        <v>-0.14069300000000001</v>
      </c>
    </row>
    <row r="184" spans="1:13" ht="30" customHeight="1" x14ac:dyDescent="0.2">
      <c r="A184" s="82">
        <v>2</v>
      </c>
      <c r="B184" s="508"/>
      <c r="C184" s="83" t="s">
        <v>179</v>
      </c>
      <c r="D184" s="83" t="s">
        <v>179</v>
      </c>
      <c r="E184" s="83" t="s">
        <v>329</v>
      </c>
      <c r="F184" s="306">
        <f>'Прил.4_форма-6-ПЛАНналич.возм'!F185</f>
        <v>0.21</v>
      </c>
      <c r="G184" s="84">
        <v>0.14411099999999999</v>
      </c>
      <c r="H184" s="84">
        <f t="shared" ref="H184:H192" si="16">F184-G184</f>
        <v>6.5889000000000003E-2</v>
      </c>
    </row>
    <row r="185" spans="1:13" ht="30" customHeight="1" x14ac:dyDescent="0.2">
      <c r="A185" s="82">
        <v>3</v>
      </c>
      <c r="B185" s="508"/>
      <c r="C185" s="83" t="s">
        <v>184</v>
      </c>
      <c r="D185" s="83" t="str">
        <f t="shared" ref="D185:D191" si="17">C185</f>
        <v>ООО "КРУГ"</v>
      </c>
      <c r="E185" s="83" t="s">
        <v>329</v>
      </c>
      <c r="F185" s="306">
        <f>'Прил.4_форма-6-ПЛАНналич.возм'!F186</f>
        <v>4.505E-2</v>
      </c>
      <c r="G185" s="84">
        <v>1.4999999999999999E-2</v>
      </c>
      <c r="H185" s="84">
        <f t="shared" si="16"/>
        <v>3.005E-2</v>
      </c>
    </row>
    <row r="186" spans="1:13" ht="30" customHeight="1" x14ac:dyDescent="0.2">
      <c r="A186" s="82">
        <v>4</v>
      </c>
      <c r="B186" s="508"/>
      <c r="C186" s="83" t="s">
        <v>183</v>
      </c>
      <c r="D186" s="83" t="str">
        <f t="shared" si="17"/>
        <v>ИП Первухин Л.В.</v>
      </c>
      <c r="E186" s="83" t="s">
        <v>329</v>
      </c>
      <c r="F186" s="306">
        <f>'Прил.4_форма-6-ПЛАНналич.возм'!F187</f>
        <v>1E-4</v>
      </c>
      <c r="G186" s="84">
        <v>6.4999999999999994E-5</v>
      </c>
      <c r="H186" s="84">
        <f t="shared" si="16"/>
        <v>3.500000000000001E-5</v>
      </c>
    </row>
    <row r="187" spans="1:13" ht="30" customHeight="1" x14ac:dyDescent="0.2">
      <c r="A187" s="82">
        <v>5</v>
      </c>
      <c r="B187" s="508"/>
      <c r="C187" s="83" t="s">
        <v>180</v>
      </c>
      <c r="D187" s="83" t="str">
        <f t="shared" si="17"/>
        <v>АО "ТНН"</v>
      </c>
      <c r="E187" s="83" t="s">
        <v>329</v>
      </c>
      <c r="F187" s="306">
        <f>'Прил.4_форма-6-ПЛАНналич.возм'!F188</f>
        <v>2E-3</v>
      </c>
      <c r="G187" s="84">
        <v>6.9099999999999999E-4</v>
      </c>
      <c r="H187" s="84">
        <f t="shared" si="16"/>
        <v>1.3090000000000001E-3</v>
      </c>
    </row>
    <row r="188" spans="1:13" ht="30" customHeight="1" x14ac:dyDescent="0.2">
      <c r="A188" s="82">
        <v>6</v>
      </c>
      <c r="B188" s="508"/>
      <c r="C188" s="83" t="s">
        <v>181</v>
      </c>
      <c r="D188" s="83" t="str">
        <f t="shared" si="17"/>
        <v>АО "РЭД"</v>
      </c>
      <c r="E188" s="83" t="s">
        <v>329</v>
      </c>
      <c r="F188" s="306">
        <f>'Прил.4_форма-6-ПЛАНналич.возм'!F189</f>
        <v>0.11071</v>
      </c>
      <c r="G188" s="84">
        <v>7.7770000000000001E-3</v>
      </c>
      <c r="H188" s="84">
        <f t="shared" si="16"/>
        <v>0.102933</v>
      </c>
    </row>
    <row r="189" spans="1:13" ht="30" customHeight="1" x14ac:dyDescent="0.2">
      <c r="A189" s="82">
        <v>7</v>
      </c>
      <c r="B189" s="508"/>
      <c r="C189" s="83" t="s">
        <v>393</v>
      </c>
      <c r="D189" s="83" t="str">
        <f t="shared" si="17"/>
        <v>ООО "РАМА"</v>
      </c>
      <c r="E189" s="83" t="s">
        <v>329</v>
      </c>
      <c r="F189" s="306">
        <f>'Прил.4_форма-6-ПЛАНналич.возм'!F190</f>
        <v>7.1999999999999998E-3</v>
      </c>
      <c r="G189" s="84">
        <v>0</v>
      </c>
      <c r="H189" s="84">
        <f t="shared" si="16"/>
        <v>7.1999999999999998E-3</v>
      </c>
    </row>
    <row r="190" spans="1:13" ht="30" customHeight="1" x14ac:dyDescent="0.2">
      <c r="A190" s="82">
        <v>8</v>
      </c>
      <c r="B190" s="508"/>
      <c r="C190" s="83" t="s">
        <v>461</v>
      </c>
      <c r="D190" s="83" t="str">
        <f t="shared" si="17"/>
        <v>ООО "Промсырье"</v>
      </c>
      <c r="E190" s="83" t="s">
        <v>329</v>
      </c>
      <c r="F190" s="306">
        <v>1.4E-2</v>
      </c>
      <c r="G190" s="84">
        <v>3.3199999999999999E-4</v>
      </c>
      <c r="H190" s="84">
        <f t="shared" si="16"/>
        <v>1.3668E-2</v>
      </c>
    </row>
    <row r="191" spans="1:13" ht="30" customHeight="1" x14ac:dyDescent="0.2">
      <c r="A191" s="82">
        <v>9</v>
      </c>
      <c r="B191" s="508"/>
      <c r="C191" s="83" t="s">
        <v>188</v>
      </c>
      <c r="D191" s="83" t="str">
        <f t="shared" si="17"/>
        <v>ООО "Лизард"</v>
      </c>
      <c r="E191" s="83" t="s">
        <v>329</v>
      </c>
      <c r="F191" s="306">
        <f>'Прил.4_форма-6-ПЛАНналич.возм'!F192</f>
        <v>0</v>
      </c>
      <c r="G191" s="84">
        <v>0</v>
      </c>
      <c r="H191" s="84">
        <f t="shared" si="16"/>
        <v>0</v>
      </c>
    </row>
    <row r="192" spans="1:13" ht="56.25" customHeight="1" x14ac:dyDescent="0.2">
      <c r="A192" s="82">
        <v>10</v>
      </c>
      <c r="B192" s="509"/>
      <c r="C192" s="83" t="s">
        <v>189</v>
      </c>
      <c r="D192" s="83" t="str">
        <f>C192</f>
        <v>ООО "Научно-производственный центр гидроавтоматики"</v>
      </c>
      <c r="E192" s="83" t="s">
        <v>329</v>
      </c>
      <c r="F192" s="306">
        <f>'Прил.4_форма-6-ПЛАНналич.возм'!F193</f>
        <v>0</v>
      </c>
      <c r="G192" s="84">
        <v>0</v>
      </c>
      <c r="H192" s="84">
        <f t="shared" si="16"/>
        <v>0</v>
      </c>
    </row>
    <row r="193" spans="1:13" x14ac:dyDescent="0.3">
      <c r="H193" s="51" t="s">
        <v>141</v>
      </c>
    </row>
    <row r="194" spans="1:13" x14ac:dyDescent="0.3">
      <c r="H194" s="50" t="s">
        <v>110</v>
      </c>
    </row>
    <row r="195" spans="1:13" ht="12.75" customHeight="1" x14ac:dyDescent="0.3">
      <c r="H195" s="12" t="s">
        <v>182</v>
      </c>
    </row>
    <row r="197" spans="1:13" ht="20.25" x14ac:dyDescent="0.3">
      <c r="A197" s="512" t="s">
        <v>324</v>
      </c>
      <c r="B197" s="512"/>
      <c r="C197" s="512"/>
      <c r="D197" s="512"/>
      <c r="E197" s="512"/>
      <c r="F197" s="512"/>
      <c r="G197" s="512"/>
      <c r="H197" s="512"/>
    </row>
    <row r="198" spans="1:13" ht="20.25" x14ac:dyDescent="0.3">
      <c r="A198" s="136"/>
      <c r="B198" s="136"/>
      <c r="C198" s="137"/>
      <c r="D198" s="138" t="s">
        <v>325</v>
      </c>
      <c r="E198" s="127" t="s">
        <v>185</v>
      </c>
      <c r="F198" s="121"/>
      <c r="G198" s="136"/>
      <c r="H198" s="136"/>
    </row>
    <row r="199" spans="1:13" x14ac:dyDescent="0.3">
      <c r="A199" s="120"/>
      <c r="B199" s="120"/>
      <c r="C199"/>
      <c r="D199"/>
      <c r="E199" s="125" t="s">
        <v>13</v>
      </c>
      <c r="F199" s="121"/>
      <c r="G199" s="120"/>
      <c r="H199" s="120"/>
    </row>
    <row r="200" spans="1:13" x14ac:dyDescent="0.3">
      <c r="A200" s="120"/>
      <c r="B200" s="120"/>
      <c r="C200"/>
      <c r="D200"/>
      <c r="E200" s="88" t="s">
        <v>187</v>
      </c>
      <c r="F200" s="121"/>
      <c r="G200" s="120"/>
      <c r="H200" s="120"/>
    </row>
    <row r="201" spans="1:13" x14ac:dyDescent="0.3">
      <c r="A201" s="120"/>
      <c r="B201" s="120"/>
      <c r="C201"/>
      <c r="D201" s="88"/>
      <c r="E201" s="120"/>
      <c r="F201" s="121"/>
      <c r="G201" s="120"/>
      <c r="H201" s="120"/>
    </row>
    <row r="202" spans="1:13" x14ac:dyDescent="0.3">
      <c r="A202" s="120"/>
      <c r="B202" s="120"/>
      <c r="C202"/>
      <c r="D202" s="218" t="s">
        <v>340</v>
      </c>
      <c r="E202" s="135" t="s">
        <v>396</v>
      </c>
      <c r="F202" s="158" t="s">
        <v>497</v>
      </c>
      <c r="G202" s="120"/>
      <c r="H202" s="120"/>
    </row>
    <row r="203" spans="1:13" x14ac:dyDescent="0.3">
      <c r="B203" s="123"/>
      <c r="D203" s="123"/>
      <c r="E203" s="123"/>
      <c r="F203" s="158"/>
      <c r="G203" s="123"/>
      <c r="I203" s="123"/>
      <c r="J203" s="123"/>
      <c r="K203" s="124"/>
      <c r="L203" s="124"/>
      <c r="M203" s="124"/>
    </row>
    <row r="204" spans="1:13" s="134" customFormat="1" ht="24.75" customHeight="1" x14ac:dyDescent="0.2">
      <c r="A204" s="513" t="s">
        <v>507</v>
      </c>
      <c r="B204" s="513"/>
      <c r="C204" s="513"/>
      <c r="D204" s="513"/>
      <c r="E204" s="513"/>
      <c r="F204" s="513"/>
      <c r="G204" s="513"/>
      <c r="H204" s="513"/>
    </row>
    <row r="205" spans="1:13" ht="64.5" customHeight="1" x14ac:dyDescent="0.2">
      <c r="A205" s="80" t="s">
        <v>176</v>
      </c>
      <c r="B205" s="80" t="s">
        <v>327</v>
      </c>
      <c r="C205" s="80" t="s">
        <v>328</v>
      </c>
      <c r="D205" s="80" t="s">
        <v>177</v>
      </c>
      <c r="E205" s="80" t="s">
        <v>333</v>
      </c>
      <c r="F205" s="304" t="s">
        <v>332</v>
      </c>
      <c r="G205" s="80" t="s">
        <v>331</v>
      </c>
      <c r="H205" s="80" t="s">
        <v>330</v>
      </c>
    </row>
    <row r="206" spans="1:13" x14ac:dyDescent="0.2">
      <c r="A206" s="81"/>
      <c r="B206" s="81">
        <v>1</v>
      </c>
      <c r="C206" s="81">
        <v>2</v>
      </c>
      <c r="D206" s="81">
        <v>3</v>
      </c>
      <c r="E206" s="81">
        <v>4</v>
      </c>
      <c r="F206" s="305">
        <v>5</v>
      </c>
      <c r="G206" s="81">
        <v>6</v>
      </c>
      <c r="H206" s="81">
        <v>7</v>
      </c>
    </row>
    <row r="207" spans="1:13" ht="30" customHeight="1" x14ac:dyDescent="0.2">
      <c r="A207" s="82">
        <v>1</v>
      </c>
      <c r="B207" s="507" t="s">
        <v>394</v>
      </c>
      <c r="C207" s="83" t="s">
        <v>178</v>
      </c>
      <c r="D207" s="83" t="s">
        <v>178</v>
      </c>
      <c r="E207" s="83" t="s">
        <v>329</v>
      </c>
      <c r="F207" s="306">
        <f>'Прил.4_форма-6-ПЛАНналич.возм'!F208</f>
        <v>0.3</v>
      </c>
      <c r="G207" s="84">
        <v>0.51398200000000005</v>
      </c>
      <c r="H207" s="84">
        <f>F207-G207</f>
        <v>-0.21398200000000006</v>
      </c>
    </row>
    <row r="208" spans="1:13" ht="30" customHeight="1" x14ac:dyDescent="0.2">
      <c r="A208" s="82">
        <v>2</v>
      </c>
      <c r="B208" s="508"/>
      <c r="C208" s="83" t="s">
        <v>179</v>
      </c>
      <c r="D208" s="83" t="s">
        <v>179</v>
      </c>
      <c r="E208" s="83" t="s">
        <v>329</v>
      </c>
      <c r="F208" s="306">
        <f>'Прил.4_форма-6-ПЛАНналич.возм'!F209</f>
        <v>0.22</v>
      </c>
      <c r="G208" s="84">
        <v>0.15815199999999999</v>
      </c>
      <c r="H208" s="84">
        <f t="shared" ref="H208:H216" si="18">F208-G208</f>
        <v>6.1848000000000014E-2</v>
      </c>
    </row>
    <row r="209" spans="1:8" ht="30" customHeight="1" x14ac:dyDescent="0.2">
      <c r="A209" s="82">
        <v>3</v>
      </c>
      <c r="B209" s="508"/>
      <c r="C209" s="83" t="s">
        <v>184</v>
      </c>
      <c r="D209" s="83" t="str">
        <f t="shared" ref="D209:D216" si="19">C209</f>
        <v>ООО "КРУГ"</v>
      </c>
      <c r="E209" s="83" t="s">
        <v>329</v>
      </c>
      <c r="F209" s="306">
        <f>'Прил.4_форма-6-ПЛАНналич.возм'!F210</f>
        <v>3.3924999999999997E-2</v>
      </c>
      <c r="G209" s="84">
        <v>2.3116000000000001E-2</v>
      </c>
      <c r="H209" s="84">
        <f t="shared" si="18"/>
        <v>1.0808999999999996E-2</v>
      </c>
    </row>
    <row r="210" spans="1:8" ht="30" customHeight="1" x14ac:dyDescent="0.2">
      <c r="A210" s="82">
        <v>4</v>
      </c>
      <c r="B210" s="508"/>
      <c r="C210" s="83" t="s">
        <v>183</v>
      </c>
      <c r="D210" s="83" t="str">
        <f t="shared" si="19"/>
        <v>ИП Первухин Л.В.</v>
      </c>
      <c r="E210" s="83" t="s">
        <v>329</v>
      </c>
      <c r="F210" s="306">
        <f>'Прил.4_форма-6-ПЛАНналич.возм'!F211</f>
        <v>1.5E-3</v>
      </c>
      <c r="G210" s="84">
        <v>9.41E-4</v>
      </c>
      <c r="H210" s="84">
        <f t="shared" si="18"/>
        <v>5.5900000000000004E-4</v>
      </c>
    </row>
    <row r="211" spans="1:8" ht="30" customHeight="1" x14ac:dyDescent="0.2">
      <c r="A211" s="82">
        <v>5</v>
      </c>
      <c r="B211" s="508"/>
      <c r="C211" s="83" t="s">
        <v>180</v>
      </c>
      <c r="D211" s="83" t="str">
        <f t="shared" si="19"/>
        <v>АО "ТНН"</v>
      </c>
      <c r="E211" s="83" t="s">
        <v>329</v>
      </c>
      <c r="F211" s="306">
        <f>'Прил.4_форма-6-ПЛАНналич.возм'!F212</f>
        <v>5.0000000000000001E-3</v>
      </c>
      <c r="G211" s="84">
        <v>6.4749999999999999E-3</v>
      </c>
      <c r="H211" s="84">
        <f t="shared" si="18"/>
        <v>-1.4749999999999997E-3</v>
      </c>
    </row>
    <row r="212" spans="1:8" ht="30" customHeight="1" x14ac:dyDescent="0.2">
      <c r="A212" s="82">
        <v>6</v>
      </c>
      <c r="B212" s="508"/>
      <c r="C212" s="83" t="s">
        <v>181</v>
      </c>
      <c r="D212" s="83" t="str">
        <f t="shared" si="19"/>
        <v>АО "РЭД"</v>
      </c>
      <c r="E212" s="83" t="s">
        <v>329</v>
      </c>
      <c r="F212" s="306">
        <f>'Прил.4_форма-6-ПЛАНналич.возм'!F213</f>
        <v>0.11070000000000001</v>
      </c>
      <c r="G212" s="84">
        <v>8.7740000000000005E-3</v>
      </c>
      <c r="H212" s="84">
        <f t="shared" si="18"/>
        <v>0.101926</v>
      </c>
    </row>
    <row r="213" spans="1:8" ht="30" customHeight="1" x14ac:dyDescent="0.2">
      <c r="A213" s="82">
        <v>7</v>
      </c>
      <c r="B213" s="508"/>
      <c r="C213" s="83" t="s">
        <v>393</v>
      </c>
      <c r="D213" s="83" t="str">
        <f t="shared" si="19"/>
        <v>ООО "РАМА"</v>
      </c>
      <c r="E213" s="83" t="s">
        <v>329</v>
      </c>
      <c r="F213" s="306">
        <f>'Прил.4_форма-6-ПЛАНналич.возм'!F214</f>
        <v>8.2000000000000007E-3</v>
      </c>
      <c r="G213" s="84">
        <v>7.2800000000000002E-4</v>
      </c>
      <c r="H213" s="84">
        <f t="shared" si="18"/>
        <v>7.4720000000000003E-3</v>
      </c>
    </row>
    <row r="214" spans="1:8" ht="30" customHeight="1" x14ac:dyDescent="0.2">
      <c r="A214" s="82">
        <v>8</v>
      </c>
      <c r="B214" s="508"/>
      <c r="C214" s="83" t="s">
        <v>461</v>
      </c>
      <c r="D214" s="83" t="str">
        <f t="shared" si="19"/>
        <v>ООО "Промсырье"</v>
      </c>
      <c r="E214" s="83" t="s">
        <v>329</v>
      </c>
      <c r="F214" s="306">
        <v>0.01</v>
      </c>
      <c r="G214" s="84">
        <v>1.2229999999999999E-3</v>
      </c>
      <c r="H214" s="84">
        <f t="shared" si="18"/>
        <v>8.7770000000000001E-3</v>
      </c>
    </row>
    <row r="215" spans="1:8" ht="30" customHeight="1" x14ac:dyDescent="0.2">
      <c r="A215" s="82">
        <v>9</v>
      </c>
      <c r="B215" s="508"/>
      <c r="C215" s="83" t="s">
        <v>188</v>
      </c>
      <c r="D215" s="83" t="str">
        <f t="shared" si="19"/>
        <v>ООО "Лизард"</v>
      </c>
      <c r="E215" s="83" t="s">
        <v>329</v>
      </c>
      <c r="F215" s="306">
        <f>'Прил.4_форма-6-ПЛАНналич.возм'!F216</f>
        <v>0</v>
      </c>
      <c r="G215" s="84">
        <v>0</v>
      </c>
      <c r="H215" s="84">
        <f t="shared" si="18"/>
        <v>0</v>
      </c>
    </row>
    <row r="216" spans="1:8" ht="56.25" customHeight="1" x14ac:dyDescent="0.2">
      <c r="A216" s="82">
        <v>10</v>
      </c>
      <c r="B216" s="509"/>
      <c r="C216" s="83" t="s">
        <v>189</v>
      </c>
      <c r="D216" s="83" t="str">
        <f t="shared" si="19"/>
        <v>ООО "Научно-производственный центр гидроавтоматики"</v>
      </c>
      <c r="E216" s="83" t="s">
        <v>329</v>
      </c>
      <c r="F216" s="306">
        <f>'Прил.4_форма-6-ПЛАНналич.возм'!F217</f>
        <v>0</v>
      </c>
      <c r="G216" s="84">
        <v>0</v>
      </c>
      <c r="H216" s="84">
        <f t="shared" si="18"/>
        <v>0</v>
      </c>
    </row>
    <row r="217" spans="1:8" x14ac:dyDescent="0.3">
      <c r="H217" s="51" t="s">
        <v>141</v>
      </c>
    </row>
    <row r="218" spans="1:8" x14ac:dyDescent="0.3">
      <c r="H218" s="50" t="s">
        <v>110</v>
      </c>
    </row>
    <row r="219" spans="1:8" ht="12.75" customHeight="1" x14ac:dyDescent="0.3">
      <c r="H219" s="12" t="s">
        <v>182</v>
      </c>
    </row>
    <row r="221" spans="1:8" ht="20.25" x14ac:dyDescent="0.3">
      <c r="A221" s="512" t="s">
        <v>324</v>
      </c>
      <c r="B221" s="512"/>
      <c r="C221" s="512"/>
      <c r="D221" s="512"/>
      <c r="E221" s="512"/>
      <c r="F221" s="512"/>
      <c r="G221" s="512"/>
      <c r="H221" s="512"/>
    </row>
    <row r="222" spans="1:8" ht="20.25" x14ac:dyDescent="0.3">
      <c r="A222" s="136"/>
      <c r="B222" s="136"/>
      <c r="C222" s="137"/>
      <c r="D222" s="138" t="s">
        <v>325</v>
      </c>
      <c r="E222" s="127" t="s">
        <v>185</v>
      </c>
      <c r="F222" s="121"/>
      <c r="G222" s="136"/>
      <c r="H222" s="136"/>
    </row>
    <row r="223" spans="1:8" x14ac:dyDescent="0.3">
      <c r="A223" s="120"/>
      <c r="B223" s="120"/>
      <c r="C223"/>
      <c r="D223"/>
      <c r="E223" s="125" t="s">
        <v>13</v>
      </c>
      <c r="F223" s="121"/>
      <c r="G223" s="120"/>
      <c r="H223" s="120"/>
    </row>
    <row r="224" spans="1:8" x14ac:dyDescent="0.3">
      <c r="A224" s="120"/>
      <c r="B224" s="120"/>
      <c r="C224"/>
      <c r="D224"/>
      <c r="E224" s="88" t="s">
        <v>187</v>
      </c>
      <c r="F224" s="121"/>
      <c r="G224" s="120"/>
      <c r="H224" s="120"/>
    </row>
    <row r="225" spans="1:13" x14ac:dyDescent="0.3">
      <c r="A225" s="120"/>
      <c r="B225" s="120"/>
      <c r="C225"/>
      <c r="D225" s="88"/>
      <c r="E225" s="120"/>
      <c r="F225" s="121"/>
      <c r="G225" s="120"/>
      <c r="H225" s="120"/>
    </row>
    <row r="226" spans="1:13" x14ac:dyDescent="0.3">
      <c r="A226" s="120"/>
      <c r="B226" s="120"/>
      <c r="C226"/>
      <c r="D226" s="223" t="s">
        <v>340</v>
      </c>
      <c r="E226" s="135" t="s">
        <v>397</v>
      </c>
      <c r="F226" s="158" t="s">
        <v>497</v>
      </c>
      <c r="G226" s="120"/>
      <c r="H226" s="120"/>
    </row>
    <row r="227" spans="1:13" x14ac:dyDescent="0.3">
      <c r="B227" s="123"/>
      <c r="D227" s="123"/>
      <c r="E227" s="123"/>
      <c r="F227" s="158"/>
      <c r="G227" s="123"/>
      <c r="I227" s="123"/>
      <c r="J227" s="123"/>
      <c r="K227" s="124"/>
      <c r="L227" s="124"/>
      <c r="M227" s="124"/>
    </row>
    <row r="228" spans="1:13" s="134" customFormat="1" ht="37.5" customHeight="1" x14ac:dyDescent="0.2">
      <c r="A228" s="513" t="s">
        <v>508</v>
      </c>
      <c r="B228" s="513"/>
      <c r="C228" s="513"/>
      <c r="D228" s="513"/>
      <c r="E228" s="513"/>
      <c r="F228" s="513"/>
      <c r="G228" s="513"/>
      <c r="H228" s="513"/>
    </row>
    <row r="229" spans="1:13" ht="51.75" customHeight="1" x14ac:dyDescent="0.2">
      <c r="A229" s="80" t="s">
        <v>176</v>
      </c>
      <c r="B229" s="80" t="s">
        <v>327</v>
      </c>
      <c r="C229" s="80" t="s">
        <v>328</v>
      </c>
      <c r="D229" s="80" t="s">
        <v>177</v>
      </c>
      <c r="E229" s="80" t="s">
        <v>333</v>
      </c>
      <c r="F229" s="304" t="s">
        <v>332</v>
      </c>
      <c r="G229" s="80" t="s">
        <v>331</v>
      </c>
      <c r="H229" s="80" t="s">
        <v>330</v>
      </c>
    </row>
    <row r="230" spans="1:13" x14ac:dyDescent="0.2">
      <c r="A230" s="81"/>
      <c r="B230" s="81">
        <v>1</v>
      </c>
      <c r="C230" s="81">
        <v>2</v>
      </c>
      <c r="D230" s="81">
        <v>3</v>
      </c>
      <c r="E230" s="81">
        <v>4</v>
      </c>
      <c r="F230" s="305">
        <v>5</v>
      </c>
      <c r="G230" s="81">
        <v>6</v>
      </c>
      <c r="H230" s="81">
        <v>7</v>
      </c>
    </row>
    <row r="231" spans="1:13" ht="30" customHeight="1" x14ac:dyDescent="0.2">
      <c r="A231" s="82">
        <v>1</v>
      </c>
      <c r="B231" s="507" t="s">
        <v>394</v>
      </c>
      <c r="C231" s="83" t="s">
        <v>178</v>
      </c>
      <c r="D231" s="83" t="s">
        <v>178</v>
      </c>
      <c r="E231" s="83" t="s">
        <v>329</v>
      </c>
      <c r="F231" s="306">
        <f>'Прил.4_форма-6-ПЛАНналич.возм'!F232</f>
        <v>0.45</v>
      </c>
      <c r="G231" s="84">
        <v>0.49823400000000001</v>
      </c>
      <c r="H231" s="84">
        <f t="shared" ref="H231:H240" si="20">F231-G231</f>
        <v>-4.8233999999999999E-2</v>
      </c>
    </row>
    <row r="232" spans="1:13" ht="30" customHeight="1" x14ac:dyDescent="0.2">
      <c r="A232" s="82">
        <v>2</v>
      </c>
      <c r="B232" s="508"/>
      <c r="C232" s="83" t="s">
        <v>179</v>
      </c>
      <c r="D232" s="83" t="s">
        <v>179</v>
      </c>
      <c r="E232" s="83" t="s">
        <v>329</v>
      </c>
      <c r="F232" s="306">
        <f>'Прил.4_форма-6-ПЛАНналич.возм'!F233</f>
        <v>0.25</v>
      </c>
      <c r="G232" s="84">
        <v>0.231012</v>
      </c>
      <c r="H232" s="84">
        <f t="shared" si="20"/>
        <v>1.8988000000000005E-2</v>
      </c>
    </row>
    <row r="233" spans="1:13" ht="30" customHeight="1" x14ac:dyDescent="0.2">
      <c r="A233" s="82">
        <v>3</v>
      </c>
      <c r="B233" s="508"/>
      <c r="C233" s="83" t="s">
        <v>184</v>
      </c>
      <c r="D233" s="83" t="str">
        <f t="shared" ref="D233:D240" si="21">C233</f>
        <v>ООО "КРУГ"</v>
      </c>
      <c r="E233" s="83" t="s">
        <v>329</v>
      </c>
      <c r="F233" s="306">
        <f>'Прил.4_форма-6-ПЛАНналич.возм'!F234</f>
        <v>5.2912000000000001E-2</v>
      </c>
      <c r="G233" s="84">
        <v>8.9180000000000006E-3</v>
      </c>
      <c r="H233" s="84">
        <f t="shared" si="20"/>
        <v>4.3993999999999998E-2</v>
      </c>
    </row>
    <row r="234" spans="1:13" ht="30" customHeight="1" x14ac:dyDescent="0.2">
      <c r="A234" s="82">
        <v>4</v>
      </c>
      <c r="B234" s="508"/>
      <c r="C234" s="83" t="s">
        <v>183</v>
      </c>
      <c r="D234" s="83" t="str">
        <f t="shared" si="21"/>
        <v>ИП Первухин Л.В.</v>
      </c>
      <c r="E234" s="83" t="s">
        <v>329</v>
      </c>
      <c r="F234" s="306">
        <f>'Прил.4_форма-6-ПЛАНналич.возм'!F235</f>
        <v>0.01</v>
      </c>
      <c r="G234" s="84">
        <v>5.522E-3</v>
      </c>
      <c r="H234" s="84">
        <f t="shared" si="20"/>
        <v>4.4780000000000002E-3</v>
      </c>
    </row>
    <row r="235" spans="1:13" ht="30" customHeight="1" x14ac:dyDescent="0.2">
      <c r="A235" s="82">
        <v>5</v>
      </c>
      <c r="B235" s="508"/>
      <c r="C235" s="83" t="s">
        <v>180</v>
      </c>
      <c r="D235" s="83" t="str">
        <f t="shared" si="21"/>
        <v>АО "ТНН"</v>
      </c>
      <c r="E235" s="83" t="s">
        <v>329</v>
      </c>
      <c r="F235" s="306">
        <f>'Прил.4_форма-6-ПЛАНналич.возм'!F236</f>
        <v>0.04</v>
      </c>
      <c r="G235" s="84">
        <v>3.1004E-2</v>
      </c>
      <c r="H235" s="84">
        <f t="shared" si="20"/>
        <v>8.9960000000000005E-3</v>
      </c>
    </row>
    <row r="236" spans="1:13" ht="30" customHeight="1" x14ac:dyDescent="0.2">
      <c r="A236" s="82">
        <v>6</v>
      </c>
      <c r="B236" s="508"/>
      <c r="C236" s="83" t="s">
        <v>181</v>
      </c>
      <c r="D236" s="83" t="str">
        <f t="shared" si="21"/>
        <v>АО "РЭД"</v>
      </c>
      <c r="E236" s="83" t="s">
        <v>329</v>
      </c>
      <c r="F236" s="306">
        <f>'Прил.4_форма-6-ПЛАНналич.возм'!F237</f>
        <v>0.29516999999999999</v>
      </c>
      <c r="G236" s="84">
        <v>6.6880999999999996E-2</v>
      </c>
      <c r="H236" s="84">
        <f t="shared" si="20"/>
        <v>0.22828899999999999</v>
      </c>
    </row>
    <row r="237" spans="1:13" ht="30" customHeight="1" x14ac:dyDescent="0.2">
      <c r="A237" s="82">
        <v>7</v>
      </c>
      <c r="B237" s="508"/>
      <c r="C237" s="83" t="s">
        <v>393</v>
      </c>
      <c r="D237" s="83" t="str">
        <f t="shared" si="21"/>
        <v>ООО "РАМА"</v>
      </c>
      <c r="E237" s="83" t="s">
        <v>329</v>
      </c>
      <c r="F237" s="306">
        <f>'Прил.4_форма-6-ПЛАНналич.возм'!F238</f>
        <v>1.72E-2</v>
      </c>
      <c r="G237" s="84">
        <v>2.4359999999999998E-3</v>
      </c>
      <c r="H237" s="84">
        <f t="shared" si="20"/>
        <v>1.4763999999999999E-2</v>
      </c>
    </row>
    <row r="238" spans="1:13" ht="30" customHeight="1" x14ac:dyDescent="0.2">
      <c r="A238" s="82">
        <v>8</v>
      </c>
      <c r="B238" s="508"/>
      <c r="C238" s="83" t="s">
        <v>461</v>
      </c>
      <c r="D238" s="83" t="str">
        <f t="shared" si="21"/>
        <v>ООО "Промсырье"</v>
      </c>
      <c r="E238" s="83" t="s">
        <v>329</v>
      </c>
      <c r="F238" s="306">
        <v>0.01</v>
      </c>
      <c r="G238" s="84">
        <v>1.4120000000000001E-3</v>
      </c>
      <c r="H238" s="84">
        <f t="shared" si="20"/>
        <v>8.5880000000000001E-3</v>
      </c>
    </row>
    <row r="239" spans="1:13" ht="30" customHeight="1" x14ac:dyDescent="0.2">
      <c r="A239" s="82">
        <v>9</v>
      </c>
      <c r="B239" s="508"/>
      <c r="C239" s="83" t="s">
        <v>188</v>
      </c>
      <c r="D239" s="83" t="str">
        <f t="shared" si="21"/>
        <v>ООО "Лизард"</v>
      </c>
      <c r="E239" s="83" t="s">
        <v>329</v>
      </c>
      <c r="F239" s="306">
        <f>'Прил.4_форма-6-ПЛАНналич.возм'!F240</f>
        <v>0</v>
      </c>
      <c r="G239" s="84">
        <v>0</v>
      </c>
      <c r="H239" s="84">
        <f t="shared" si="20"/>
        <v>0</v>
      </c>
      <c r="M239" t="s">
        <v>191</v>
      </c>
    </row>
    <row r="240" spans="1:13" ht="56.25" customHeight="1" x14ac:dyDescent="0.2">
      <c r="A240" s="82">
        <v>10</v>
      </c>
      <c r="B240" s="509"/>
      <c r="C240" s="83" t="s">
        <v>189</v>
      </c>
      <c r="D240" s="83" t="str">
        <f t="shared" si="21"/>
        <v>ООО "Научно-производственный центр гидроавтоматики"</v>
      </c>
      <c r="E240" s="83" t="s">
        <v>329</v>
      </c>
      <c r="F240" s="306">
        <f>'Прил.4_форма-6-ПЛАНналич.возм'!F241</f>
        <v>0</v>
      </c>
      <c r="G240" s="84">
        <v>0</v>
      </c>
      <c r="H240" s="84">
        <f t="shared" si="20"/>
        <v>0</v>
      </c>
    </row>
    <row r="241" spans="1:13" x14ac:dyDescent="0.3">
      <c r="H241" s="51" t="s">
        <v>141</v>
      </c>
    </row>
    <row r="242" spans="1:13" x14ac:dyDescent="0.3">
      <c r="H242" s="50" t="s">
        <v>110</v>
      </c>
    </row>
    <row r="243" spans="1:13" ht="12.75" customHeight="1" x14ac:dyDescent="0.3">
      <c r="H243" s="12" t="s">
        <v>182</v>
      </c>
    </row>
    <row r="245" spans="1:13" ht="20.25" x14ac:dyDescent="0.3">
      <c r="A245" s="512" t="s">
        <v>324</v>
      </c>
      <c r="B245" s="512"/>
      <c r="C245" s="512"/>
      <c r="D245" s="512"/>
      <c r="E245" s="512"/>
      <c r="F245" s="512"/>
      <c r="G245" s="512"/>
      <c r="H245" s="512"/>
    </row>
    <row r="246" spans="1:13" ht="20.25" x14ac:dyDescent="0.3">
      <c r="A246" s="136"/>
      <c r="B246" s="136"/>
      <c r="C246" s="137"/>
      <c r="D246" s="138" t="s">
        <v>325</v>
      </c>
      <c r="E246" s="127" t="s">
        <v>185</v>
      </c>
      <c r="F246" s="121"/>
      <c r="G246" s="136"/>
      <c r="H246" s="136"/>
    </row>
    <row r="247" spans="1:13" x14ac:dyDescent="0.3">
      <c r="A247" s="120"/>
      <c r="B247" s="120"/>
      <c r="C247"/>
      <c r="D247"/>
      <c r="E247" s="125" t="s">
        <v>13</v>
      </c>
      <c r="F247" s="121"/>
      <c r="G247" s="120"/>
      <c r="H247" s="120"/>
    </row>
    <row r="248" spans="1:13" x14ac:dyDescent="0.3">
      <c r="A248" s="120"/>
      <c r="B248" s="120"/>
      <c r="C248"/>
      <c r="D248"/>
      <c r="E248" s="88" t="s">
        <v>187</v>
      </c>
      <c r="F248" s="121"/>
      <c r="G248" s="120"/>
      <c r="H248" s="120"/>
    </row>
    <row r="249" spans="1:13" x14ac:dyDescent="0.3">
      <c r="A249" s="120"/>
      <c r="B249" s="120"/>
      <c r="C249"/>
      <c r="D249" s="88"/>
      <c r="E249" s="120"/>
      <c r="F249" s="121"/>
      <c r="G249" s="120"/>
      <c r="H249" s="120"/>
    </row>
    <row r="250" spans="1:13" x14ac:dyDescent="0.3">
      <c r="A250" s="120"/>
      <c r="B250" s="120"/>
      <c r="C250"/>
      <c r="D250" s="227" t="s">
        <v>340</v>
      </c>
      <c r="E250" s="135" t="s">
        <v>398</v>
      </c>
      <c r="F250" s="158" t="s">
        <v>497</v>
      </c>
      <c r="G250" s="120"/>
      <c r="H250" s="120"/>
    </row>
    <row r="251" spans="1:13" x14ac:dyDescent="0.3">
      <c r="B251" s="123"/>
      <c r="D251" s="123"/>
      <c r="E251" s="123"/>
      <c r="F251" s="158"/>
      <c r="G251" s="123"/>
      <c r="I251" s="123"/>
      <c r="J251" s="123"/>
      <c r="K251" s="124"/>
      <c r="L251" s="124"/>
      <c r="M251" s="124"/>
    </row>
    <row r="252" spans="1:13" s="134" customFormat="1" ht="37.5" customHeight="1" x14ac:dyDescent="0.2">
      <c r="A252" s="513" t="s">
        <v>509</v>
      </c>
      <c r="B252" s="513"/>
      <c r="C252" s="513"/>
      <c r="D252" s="513"/>
      <c r="E252" s="513"/>
      <c r="F252" s="513"/>
      <c r="G252" s="513"/>
      <c r="H252" s="513"/>
    </row>
    <row r="253" spans="1:13" ht="83.25" customHeight="1" x14ac:dyDescent="0.2">
      <c r="A253" s="80" t="s">
        <v>176</v>
      </c>
      <c r="B253" s="80" t="s">
        <v>327</v>
      </c>
      <c r="C253" s="80" t="s">
        <v>328</v>
      </c>
      <c r="D253" s="80" t="s">
        <v>177</v>
      </c>
      <c r="E253" s="80" t="s">
        <v>333</v>
      </c>
      <c r="F253" s="304" t="s">
        <v>332</v>
      </c>
      <c r="G253" s="80" t="s">
        <v>331</v>
      </c>
      <c r="H253" s="80" t="s">
        <v>330</v>
      </c>
    </row>
    <row r="254" spans="1:13" x14ac:dyDescent="0.2">
      <c r="A254" s="81"/>
      <c r="B254" s="81">
        <v>1</v>
      </c>
      <c r="C254" s="81">
        <v>2</v>
      </c>
      <c r="D254" s="81">
        <v>3</v>
      </c>
      <c r="E254" s="81">
        <v>4</v>
      </c>
      <c r="F254" s="305">
        <v>5</v>
      </c>
      <c r="G254" s="81">
        <v>6</v>
      </c>
      <c r="H254" s="81">
        <v>7</v>
      </c>
    </row>
    <row r="255" spans="1:13" ht="30" customHeight="1" x14ac:dyDescent="0.2">
      <c r="A255" s="82">
        <v>1</v>
      </c>
      <c r="B255" s="507" t="s">
        <v>394</v>
      </c>
      <c r="C255" s="83" t="s">
        <v>178</v>
      </c>
      <c r="D255" s="83" t="s">
        <v>178</v>
      </c>
      <c r="E255" s="83" t="s">
        <v>329</v>
      </c>
      <c r="F255" s="306">
        <f>'Прил.4_форма-6-ПЛАНналич.возм'!F256</f>
        <v>0.7</v>
      </c>
      <c r="G255" s="84">
        <v>0.65278999999999998</v>
      </c>
      <c r="H255" s="84">
        <f t="shared" ref="H255:H264" si="22">F255-G255</f>
        <v>4.7209999999999974E-2</v>
      </c>
    </row>
    <row r="256" spans="1:13" ht="30" customHeight="1" x14ac:dyDescent="0.2">
      <c r="A256" s="82">
        <v>2</v>
      </c>
      <c r="B256" s="508"/>
      <c r="C256" s="83" t="s">
        <v>179</v>
      </c>
      <c r="D256" s="83" t="s">
        <v>179</v>
      </c>
      <c r="E256" s="83" t="s">
        <v>329</v>
      </c>
      <c r="F256" s="306">
        <f>'Прил.4_форма-6-ПЛАНналич.возм'!F257</f>
        <v>0.27500000000000002</v>
      </c>
      <c r="G256" s="84">
        <v>0.25059100000000001</v>
      </c>
      <c r="H256" s="84">
        <f t="shared" si="22"/>
        <v>2.4409000000000014E-2</v>
      </c>
    </row>
    <row r="257" spans="1:13" ht="30" customHeight="1" x14ac:dyDescent="0.2">
      <c r="A257" s="82">
        <v>3</v>
      </c>
      <c r="B257" s="508"/>
      <c r="C257" s="83" t="s">
        <v>184</v>
      </c>
      <c r="D257" s="83" t="str">
        <f t="shared" ref="D257:D264" si="23">C257</f>
        <v>ООО "КРУГ"</v>
      </c>
      <c r="E257" s="83" t="s">
        <v>329</v>
      </c>
      <c r="F257" s="306">
        <f>'Прил.4_форма-6-ПЛАНналич.возм'!F258</f>
        <v>1.1115E-2</v>
      </c>
      <c r="G257" s="84">
        <v>1.3863E-2</v>
      </c>
      <c r="H257" s="84">
        <f t="shared" si="22"/>
        <v>-2.7480000000000004E-3</v>
      </c>
    </row>
    <row r="258" spans="1:13" ht="30" customHeight="1" x14ac:dyDescent="0.2">
      <c r="A258" s="82">
        <v>4</v>
      </c>
      <c r="B258" s="508"/>
      <c r="C258" s="83" t="s">
        <v>183</v>
      </c>
      <c r="D258" s="83" t="str">
        <f t="shared" si="23"/>
        <v>ИП Первухин Л.В.</v>
      </c>
      <c r="E258" s="83" t="s">
        <v>329</v>
      </c>
      <c r="F258" s="306">
        <f>'Прил.4_форма-6-ПЛАНналич.возм'!F259</f>
        <v>0.01</v>
      </c>
      <c r="G258" s="84">
        <v>1.1077999999999999E-2</v>
      </c>
      <c r="H258" s="84">
        <f t="shared" si="22"/>
        <v>-1.0779999999999991E-3</v>
      </c>
    </row>
    <row r="259" spans="1:13" ht="30" customHeight="1" x14ac:dyDescent="0.2">
      <c r="A259" s="82">
        <v>5</v>
      </c>
      <c r="B259" s="508"/>
      <c r="C259" s="83" t="s">
        <v>180</v>
      </c>
      <c r="D259" s="83" t="str">
        <f t="shared" si="23"/>
        <v>АО "ТНН"</v>
      </c>
      <c r="E259" s="83" t="s">
        <v>329</v>
      </c>
      <c r="F259" s="306">
        <f>'Прил.4_форма-6-ПЛАНналич.возм'!F260</f>
        <v>0.08</v>
      </c>
      <c r="G259" s="84">
        <v>8.4057000000000007E-2</v>
      </c>
      <c r="H259" s="84">
        <f t="shared" si="22"/>
        <v>-4.057000000000005E-3</v>
      </c>
    </row>
    <row r="260" spans="1:13" ht="30" customHeight="1" x14ac:dyDescent="0.2">
      <c r="A260" s="82">
        <v>6</v>
      </c>
      <c r="B260" s="508"/>
      <c r="C260" s="83" t="s">
        <v>181</v>
      </c>
      <c r="D260" s="83" t="str">
        <f t="shared" si="23"/>
        <v>АО "РЭД"</v>
      </c>
      <c r="E260" s="83" t="s">
        <v>329</v>
      </c>
      <c r="F260" s="306">
        <f>'Прил.4_форма-6-ПЛАНналич.возм'!F261</f>
        <v>0.47954999999999998</v>
      </c>
      <c r="G260" s="84">
        <v>0.139547</v>
      </c>
      <c r="H260" s="84">
        <f t="shared" si="22"/>
        <v>0.34000299999999994</v>
      </c>
    </row>
    <row r="261" spans="1:13" ht="30" customHeight="1" x14ac:dyDescent="0.2">
      <c r="A261" s="82">
        <v>7</v>
      </c>
      <c r="B261" s="508"/>
      <c r="C261" s="83" t="s">
        <v>393</v>
      </c>
      <c r="D261" s="83" t="str">
        <f t="shared" si="23"/>
        <v>ООО "РАМА"</v>
      </c>
      <c r="E261" s="83" t="s">
        <v>329</v>
      </c>
      <c r="F261" s="306">
        <f>'Прил.4_форма-6-ПЛАНналич.возм'!F262</f>
        <v>2.7199999999999998E-2</v>
      </c>
      <c r="G261" s="84">
        <v>7.4250000000000002E-3</v>
      </c>
      <c r="H261" s="84">
        <f t="shared" si="22"/>
        <v>1.9774999999999997E-2</v>
      </c>
    </row>
    <row r="262" spans="1:13" ht="30" customHeight="1" x14ac:dyDescent="0.2">
      <c r="A262" s="82">
        <v>8</v>
      </c>
      <c r="B262" s="508"/>
      <c r="C262" s="83" t="s">
        <v>461</v>
      </c>
      <c r="D262" s="83" t="str">
        <f t="shared" si="23"/>
        <v>ООО "Промсырье"</v>
      </c>
      <c r="E262" s="83" t="s">
        <v>329</v>
      </c>
      <c r="F262" s="306">
        <v>0.01</v>
      </c>
      <c r="G262" s="84">
        <v>1.6559999999999999E-3</v>
      </c>
      <c r="H262" s="84">
        <f t="shared" si="22"/>
        <v>8.3440000000000007E-3</v>
      </c>
    </row>
    <row r="263" spans="1:13" ht="30" customHeight="1" x14ac:dyDescent="0.2">
      <c r="A263" s="82">
        <v>9</v>
      </c>
      <c r="B263" s="508"/>
      <c r="C263" s="83" t="s">
        <v>188</v>
      </c>
      <c r="D263" s="83" t="str">
        <f t="shared" si="23"/>
        <v>ООО "Лизард"</v>
      </c>
      <c r="E263" s="83" t="s">
        <v>329</v>
      </c>
      <c r="F263" s="306">
        <f>'Прил.4_форма-6-ПЛАНналич.возм'!F264</f>
        <v>0</v>
      </c>
      <c r="G263" s="84">
        <v>0</v>
      </c>
      <c r="H263" s="84">
        <f t="shared" si="22"/>
        <v>0</v>
      </c>
      <c r="M263" t="s">
        <v>191</v>
      </c>
    </row>
    <row r="264" spans="1:13" ht="56.25" customHeight="1" x14ac:dyDescent="0.2">
      <c r="A264" s="82">
        <v>10</v>
      </c>
      <c r="B264" s="509"/>
      <c r="C264" s="83" t="s">
        <v>189</v>
      </c>
      <c r="D264" s="83" t="str">
        <f t="shared" si="23"/>
        <v>ООО "Научно-производственный центр гидроавтоматики"</v>
      </c>
      <c r="E264" s="83" t="s">
        <v>329</v>
      </c>
      <c r="F264" s="306">
        <f>'Прил.4_форма-6-ПЛАНналич.возм'!F265</f>
        <v>0</v>
      </c>
      <c r="G264" s="84">
        <v>0</v>
      </c>
      <c r="H264" s="84">
        <f t="shared" si="22"/>
        <v>0</v>
      </c>
    </row>
    <row r="265" spans="1:13" x14ac:dyDescent="0.3">
      <c r="H265" s="51" t="s">
        <v>141</v>
      </c>
    </row>
    <row r="266" spans="1:13" x14ac:dyDescent="0.3">
      <c r="H266" s="50" t="s">
        <v>110</v>
      </c>
    </row>
    <row r="267" spans="1:13" ht="12.75" customHeight="1" x14ac:dyDescent="0.3">
      <c r="H267" s="12" t="s">
        <v>182</v>
      </c>
    </row>
    <row r="269" spans="1:13" ht="20.25" x14ac:dyDescent="0.3">
      <c r="A269" s="512" t="s">
        <v>324</v>
      </c>
      <c r="B269" s="512"/>
      <c r="C269" s="512"/>
      <c r="D269" s="512"/>
      <c r="E269" s="512"/>
      <c r="F269" s="512"/>
      <c r="G269" s="512"/>
      <c r="H269" s="512"/>
    </row>
    <row r="270" spans="1:13" ht="20.25" x14ac:dyDescent="0.3">
      <c r="A270" s="136"/>
      <c r="B270" s="136"/>
      <c r="C270" s="137"/>
      <c r="D270" s="138" t="s">
        <v>325</v>
      </c>
      <c r="E270" s="127" t="s">
        <v>185</v>
      </c>
      <c r="F270" s="121"/>
      <c r="G270" s="136"/>
      <c r="H270" s="136"/>
    </row>
    <row r="271" spans="1:13" x14ac:dyDescent="0.3">
      <c r="A271" s="120"/>
      <c r="B271" s="120"/>
      <c r="C271"/>
      <c r="D271"/>
      <c r="E271" s="125" t="s">
        <v>13</v>
      </c>
      <c r="F271" s="121"/>
      <c r="G271" s="120"/>
      <c r="H271" s="120"/>
    </row>
    <row r="272" spans="1:13" x14ac:dyDescent="0.3">
      <c r="A272" s="120"/>
      <c r="B272" s="120"/>
      <c r="C272"/>
      <c r="D272"/>
      <c r="E272" s="88" t="s">
        <v>187</v>
      </c>
      <c r="F272" s="121"/>
      <c r="G272" s="120"/>
      <c r="H272" s="120"/>
    </row>
    <row r="273" spans="1:13" x14ac:dyDescent="0.3">
      <c r="A273" s="120"/>
      <c r="B273" s="120"/>
      <c r="C273"/>
      <c r="D273" s="88"/>
      <c r="E273" s="120"/>
      <c r="F273" s="121"/>
      <c r="G273" s="120"/>
      <c r="H273" s="120"/>
    </row>
    <row r="274" spans="1:13" x14ac:dyDescent="0.3">
      <c r="A274" s="120"/>
      <c r="B274" s="120"/>
      <c r="C274"/>
      <c r="D274" s="233" t="s">
        <v>340</v>
      </c>
      <c r="E274" s="135" t="s">
        <v>399</v>
      </c>
      <c r="F274" s="158" t="s">
        <v>497</v>
      </c>
      <c r="G274" s="120"/>
      <c r="H274" s="120"/>
    </row>
    <row r="275" spans="1:13" x14ac:dyDescent="0.3">
      <c r="B275" s="123"/>
      <c r="D275" s="123"/>
      <c r="E275" s="123"/>
      <c r="F275" s="158"/>
      <c r="G275" s="123"/>
      <c r="I275" s="123"/>
      <c r="J275" s="123"/>
      <c r="K275" s="124"/>
      <c r="L275" s="124"/>
      <c r="M275" s="124"/>
    </row>
    <row r="276" spans="1:13" s="134" customFormat="1" ht="36.75" customHeight="1" x14ac:dyDescent="0.2">
      <c r="A276" s="513" t="s">
        <v>510</v>
      </c>
      <c r="B276" s="513"/>
      <c r="C276" s="513"/>
      <c r="D276" s="513"/>
      <c r="E276" s="513"/>
      <c r="F276" s="513"/>
      <c r="G276" s="513"/>
      <c r="H276" s="513"/>
    </row>
    <row r="277" spans="1:13" ht="85.5" customHeight="1" x14ac:dyDescent="0.2">
      <c r="A277" s="80" t="s">
        <v>176</v>
      </c>
      <c r="B277" s="80" t="s">
        <v>327</v>
      </c>
      <c r="C277" s="80" t="s">
        <v>328</v>
      </c>
      <c r="D277" s="80" t="s">
        <v>177</v>
      </c>
      <c r="E277" s="80" t="s">
        <v>333</v>
      </c>
      <c r="F277" s="304" t="s">
        <v>332</v>
      </c>
      <c r="G277" s="80" t="s">
        <v>331</v>
      </c>
      <c r="H277" s="80" t="s">
        <v>330</v>
      </c>
    </row>
    <row r="278" spans="1:13" x14ac:dyDescent="0.2">
      <c r="A278" s="81"/>
      <c r="B278" s="81">
        <v>1</v>
      </c>
      <c r="C278" s="81">
        <v>2</v>
      </c>
      <c r="D278" s="81">
        <v>3</v>
      </c>
      <c r="E278" s="81">
        <v>4</v>
      </c>
      <c r="F278" s="305">
        <v>5</v>
      </c>
      <c r="G278" s="81">
        <v>6</v>
      </c>
      <c r="H278" s="81">
        <v>7</v>
      </c>
    </row>
    <row r="279" spans="1:13" ht="30" customHeight="1" x14ac:dyDescent="0.2">
      <c r="A279" s="82">
        <v>1</v>
      </c>
      <c r="B279" s="507" t="s">
        <v>394</v>
      </c>
      <c r="C279" s="83" t="s">
        <v>178</v>
      </c>
      <c r="D279" s="83" t="s">
        <v>178</v>
      </c>
      <c r="E279" s="83" t="s">
        <v>329</v>
      </c>
      <c r="F279" s="306">
        <f>'Прил.4_форма-6-ПЛАНналич.возм'!F280</f>
        <v>0.9</v>
      </c>
      <c r="G279" s="84">
        <v>0.77623900000000001</v>
      </c>
      <c r="H279" s="84">
        <f t="shared" ref="H279:H288" si="24">F279-G279</f>
        <v>0.12376100000000001</v>
      </c>
    </row>
    <row r="280" spans="1:13" ht="30" customHeight="1" x14ac:dyDescent="0.2">
      <c r="A280" s="82">
        <v>2</v>
      </c>
      <c r="B280" s="508"/>
      <c r="C280" s="83" t="s">
        <v>179</v>
      </c>
      <c r="D280" s="83" t="s">
        <v>179</v>
      </c>
      <c r="E280" s="83" t="s">
        <v>329</v>
      </c>
      <c r="F280" s="306">
        <f>'Прил.4_форма-6-ПЛАНналич.возм'!F281</f>
        <v>0.28999999999999998</v>
      </c>
      <c r="G280" s="84">
        <v>0.28116099999999999</v>
      </c>
      <c r="H280" s="84">
        <f t="shared" si="24"/>
        <v>8.8389999999999858E-3</v>
      </c>
    </row>
    <row r="281" spans="1:13" ht="30" customHeight="1" x14ac:dyDescent="0.2">
      <c r="A281" s="82">
        <v>3</v>
      </c>
      <c r="B281" s="508"/>
      <c r="C281" s="83" t="s">
        <v>184</v>
      </c>
      <c r="D281" s="83" t="str">
        <f t="shared" ref="D281:D288" si="25">C281</f>
        <v>ООО "КРУГ"</v>
      </c>
      <c r="E281" s="83" t="s">
        <v>329</v>
      </c>
      <c r="F281" s="306">
        <f>'Прил.4_форма-6-ПЛАНналич.возм'!F282</f>
        <v>3.0008E-2</v>
      </c>
      <c r="G281" s="84">
        <v>1.4513E-2</v>
      </c>
      <c r="H281" s="84">
        <f t="shared" si="24"/>
        <v>1.5495E-2</v>
      </c>
    </row>
    <row r="282" spans="1:13" ht="30" customHeight="1" x14ac:dyDescent="0.2">
      <c r="A282" s="82">
        <v>4</v>
      </c>
      <c r="B282" s="508"/>
      <c r="C282" s="83" t="s">
        <v>183</v>
      </c>
      <c r="D282" s="83" t="str">
        <f t="shared" si="25"/>
        <v>ИП Первухин Л.В.</v>
      </c>
      <c r="E282" s="83" t="s">
        <v>329</v>
      </c>
      <c r="F282" s="306">
        <f>'Прил.4_форма-6-ПЛАНналич.возм'!F283</f>
        <v>0.01</v>
      </c>
      <c r="G282" s="84">
        <v>1.5119E-2</v>
      </c>
      <c r="H282" s="84">
        <f t="shared" si="24"/>
        <v>-5.1190000000000003E-3</v>
      </c>
    </row>
    <row r="283" spans="1:13" ht="30" customHeight="1" x14ac:dyDescent="0.2">
      <c r="A283" s="82">
        <v>5</v>
      </c>
      <c r="B283" s="508"/>
      <c r="C283" s="83" t="s">
        <v>180</v>
      </c>
      <c r="D283" s="83" t="str">
        <f t="shared" si="25"/>
        <v>АО "ТНН"</v>
      </c>
      <c r="E283" s="83" t="s">
        <v>329</v>
      </c>
      <c r="F283" s="306">
        <f>'Прил.4_форма-6-ПЛАНналич.возм'!F284</f>
        <v>0.1</v>
      </c>
      <c r="G283" s="84">
        <v>9.7563999999999998E-2</v>
      </c>
      <c r="H283" s="84">
        <f t="shared" si="24"/>
        <v>2.4360000000000076E-3</v>
      </c>
    </row>
    <row r="284" spans="1:13" ht="30" customHeight="1" x14ac:dyDescent="0.2">
      <c r="A284" s="82">
        <v>6</v>
      </c>
      <c r="B284" s="508"/>
      <c r="C284" s="83" t="s">
        <v>181</v>
      </c>
      <c r="D284" s="83" t="str">
        <f t="shared" si="25"/>
        <v>АО "РЭД"</v>
      </c>
      <c r="E284" s="83" t="s">
        <v>329</v>
      </c>
      <c r="F284" s="306">
        <f>'Прил.4_форма-6-ПЛАНналич.возм'!F285</f>
        <v>0.50036999999999998</v>
      </c>
      <c r="G284" s="84">
        <v>0.19530400000000001</v>
      </c>
      <c r="H284" s="84">
        <f t="shared" si="24"/>
        <v>0.30506599999999995</v>
      </c>
    </row>
    <row r="285" spans="1:13" ht="30" customHeight="1" x14ac:dyDescent="0.2">
      <c r="A285" s="82">
        <v>7</v>
      </c>
      <c r="B285" s="508"/>
      <c r="C285" s="83" t="s">
        <v>393</v>
      </c>
      <c r="D285" s="83" t="str">
        <f t="shared" si="25"/>
        <v>ООО "РАМА"</v>
      </c>
      <c r="E285" s="83" t="s">
        <v>329</v>
      </c>
      <c r="F285" s="306">
        <f>'Прил.4_форма-6-ПЛАНналич.возм'!F286</f>
        <v>3.0200000000000001E-2</v>
      </c>
      <c r="G285" s="84">
        <v>7.502E-3</v>
      </c>
      <c r="H285" s="84">
        <f t="shared" si="24"/>
        <v>2.2698000000000003E-2</v>
      </c>
    </row>
    <row r="286" spans="1:13" ht="30" customHeight="1" x14ac:dyDescent="0.2">
      <c r="A286" s="82">
        <v>8</v>
      </c>
      <c r="B286" s="508"/>
      <c r="C286" s="83" t="s">
        <v>461</v>
      </c>
      <c r="D286" s="83" t="str">
        <f t="shared" si="25"/>
        <v>ООО "Промсырье"</v>
      </c>
      <c r="E286" s="83" t="s">
        <v>329</v>
      </c>
      <c r="F286" s="306">
        <v>0.01</v>
      </c>
      <c r="G286" s="84">
        <v>1.967E-3</v>
      </c>
      <c r="H286" s="84">
        <f t="shared" si="24"/>
        <v>8.0330000000000002E-3</v>
      </c>
    </row>
    <row r="287" spans="1:13" ht="30" customHeight="1" x14ac:dyDescent="0.2">
      <c r="A287" s="82">
        <v>9</v>
      </c>
      <c r="B287" s="508"/>
      <c r="C287" s="83" t="s">
        <v>188</v>
      </c>
      <c r="D287" s="83" t="str">
        <f t="shared" si="25"/>
        <v>ООО "Лизард"</v>
      </c>
      <c r="E287" s="83" t="s">
        <v>329</v>
      </c>
      <c r="F287" s="306">
        <f>'Прил.4_форма-6-ПЛАНналич.возм'!F288</f>
        <v>0</v>
      </c>
      <c r="G287" s="84">
        <v>0</v>
      </c>
      <c r="H287" s="84">
        <f t="shared" si="24"/>
        <v>0</v>
      </c>
      <c r="M287" t="s">
        <v>191</v>
      </c>
    </row>
    <row r="288" spans="1:13" ht="56.25" customHeight="1" x14ac:dyDescent="0.2">
      <c r="A288" s="82">
        <v>10</v>
      </c>
      <c r="B288" s="509"/>
      <c r="C288" s="83" t="s">
        <v>189</v>
      </c>
      <c r="D288" s="83" t="str">
        <f t="shared" si="25"/>
        <v>ООО "Научно-производственный центр гидроавтоматики"</v>
      </c>
      <c r="E288" s="83" t="s">
        <v>329</v>
      </c>
      <c r="F288" s="306">
        <f>'Прил.4_форма-6-ПЛАНналич.возм'!F289</f>
        <v>0</v>
      </c>
      <c r="G288" s="84">
        <v>0</v>
      </c>
      <c r="H288" s="84">
        <f t="shared" si="24"/>
        <v>0</v>
      </c>
    </row>
  </sheetData>
  <mergeCells count="36">
    <mergeCell ref="B15:B24"/>
    <mergeCell ref="B63:B72"/>
    <mergeCell ref="B39:B48"/>
    <mergeCell ref="B87:B96"/>
    <mergeCell ref="A12:H12"/>
    <mergeCell ref="A53:H53"/>
    <mergeCell ref="A29:H29"/>
    <mergeCell ref="A5:H5"/>
    <mergeCell ref="A36:H36"/>
    <mergeCell ref="B207:B216"/>
    <mergeCell ref="A173:H173"/>
    <mergeCell ref="A180:H180"/>
    <mergeCell ref="A60:H60"/>
    <mergeCell ref="B111:B120"/>
    <mergeCell ref="A101:H101"/>
    <mergeCell ref="A77:H77"/>
    <mergeCell ref="B183:B192"/>
    <mergeCell ref="A149:H149"/>
    <mergeCell ref="A156:H156"/>
    <mergeCell ref="A125:H125"/>
    <mergeCell ref="A132:H132"/>
    <mergeCell ref="B135:B144"/>
    <mergeCell ref="B159:B168"/>
    <mergeCell ref="A108:H108"/>
    <mergeCell ref="A84:H84"/>
    <mergeCell ref="B255:B264"/>
    <mergeCell ref="A197:H197"/>
    <mergeCell ref="A204:H204"/>
    <mergeCell ref="A221:H221"/>
    <mergeCell ref="A228:H228"/>
    <mergeCell ref="B231:B240"/>
    <mergeCell ref="A269:H269"/>
    <mergeCell ref="A276:H276"/>
    <mergeCell ref="B279:B288"/>
    <mergeCell ref="A245:H245"/>
    <mergeCell ref="A252:H252"/>
  </mergeCells>
  <pageMargins left="0.51181102362204722" right="0.51181102362204722" top="0.74803149606299213" bottom="0.35433070866141736" header="0.31496062992125984" footer="0.31496062992125984"/>
  <pageSetup paperSize="9" scale="70" orientation="landscape" r:id="rId1"/>
  <rowBreaks count="11" manualBreakCount="11">
    <brk id="24" max="8" man="1"/>
    <brk id="48" max="8" man="1"/>
    <brk id="72" max="8" man="1"/>
    <brk id="96" max="8" man="1"/>
    <brk id="120" max="8" man="1"/>
    <brk id="144" max="8" man="1"/>
    <brk id="168" max="8" man="1"/>
    <brk id="192" max="8" man="1"/>
    <brk id="216" max="8" man="1"/>
    <brk id="240" max="8" man="1"/>
    <brk id="26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view="pageBreakPreview" zoomScaleNormal="100" zoomScaleSheetLayoutView="100" workbookViewId="0"/>
  </sheetViews>
  <sheetFormatPr defaultColWidth="5.7109375" defaultRowHeight="15" x14ac:dyDescent="0.25"/>
  <cols>
    <col min="1" max="1" width="12" style="1" customWidth="1"/>
    <col min="2" max="3" width="9.5703125" style="1" customWidth="1"/>
    <col min="4" max="4" width="6.28515625" style="1" customWidth="1"/>
    <col min="5" max="5" width="5.28515625" style="1" customWidth="1"/>
    <col min="6" max="7" width="6.5703125" style="1" customWidth="1"/>
    <col min="8" max="8" width="10.42578125" style="1" customWidth="1"/>
    <col min="9" max="9" width="6" style="1" customWidth="1"/>
    <col min="10" max="10" width="3.5703125" style="298" customWidth="1"/>
    <col min="11" max="11" width="9" style="1" customWidth="1"/>
    <col min="12" max="12" width="2.42578125" style="1" customWidth="1"/>
    <col min="13" max="16384" width="5.7109375" style="1"/>
  </cols>
  <sheetData>
    <row r="1" spans="1:11" ht="11.25" customHeight="1" x14ac:dyDescent="0.25">
      <c r="C1" s="5"/>
      <c r="D1" s="5"/>
      <c r="E1" s="5"/>
      <c r="F1" s="5"/>
      <c r="G1" s="5"/>
      <c r="H1" s="5"/>
      <c r="I1" s="5"/>
      <c r="J1" s="299"/>
      <c r="K1" s="60" t="s">
        <v>141</v>
      </c>
    </row>
    <row r="2" spans="1:11" s="3" customFormat="1" ht="11.25" customHeight="1" x14ac:dyDescent="0.2">
      <c r="C2" s="2"/>
      <c r="D2" s="2"/>
      <c r="E2" s="2"/>
      <c r="F2" s="2"/>
      <c r="G2" s="2"/>
      <c r="H2" s="2"/>
      <c r="I2" s="2"/>
      <c r="J2" s="300"/>
      <c r="K2" s="61" t="s">
        <v>110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300"/>
      <c r="K3" s="29" t="s">
        <v>140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300"/>
      <c r="K4" s="29"/>
    </row>
    <row r="5" spans="1:11" s="4" customFormat="1" ht="46.5" customHeight="1" x14ac:dyDescent="0.25">
      <c r="A5" s="500" t="s">
        <v>139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</row>
    <row r="6" spans="1:11" s="197" customFormat="1" ht="15.75" x14ac:dyDescent="0.25">
      <c r="A6" s="523" t="s">
        <v>120</v>
      </c>
      <c r="B6" s="523"/>
      <c r="C6" s="523"/>
      <c r="D6" s="523"/>
      <c r="E6" s="523"/>
      <c r="F6" s="523"/>
      <c r="G6" s="523"/>
      <c r="H6" s="523"/>
      <c r="I6" s="58" t="s">
        <v>382</v>
      </c>
      <c r="J6" s="301" t="s">
        <v>67</v>
      </c>
      <c r="K6" s="197" t="s">
        <v>137</v>
      </c>
    </row>
    <row r="7" spans="1:11" s="8" customFormat="1" ht="11.25" customHeight="1" x14ac:dyDescent="0.2">
      <c r="A7" s="7"/>
      <c r="B7" s="524" t="s">
        <v>13</v>
      </c>
      <c r="C7" s="524"/>
      <c r="D7" s="524"/>
      <c r="E7" s="524"/>
      <c r="F7" s="524"/>
      <c r="G7" s="524"/>
      <c r="H7" s="524"/>
      <c r="J7" s="302"/>
    </row>
    <row r="8" spans="1:11" s="8" customFormat="1" ht="17.25" customHeight="1" x14ac:dyDescent="0.25">
      <c r="A8" s="7"/>
      <c r="B8" s="199"/>
      <c r="C8" s="199"/>
      <c r="D8" s="199"/>
      <c r="E8" s="198" t="s">
        <v>186</v>
      </c>
      <c r="F8" s="199"/>
      <c r="G8" s="199"/>
      <c r="H8" s="199"/>
      <c r="J8" s="302"/>
    </row>
    <row r="9" spans="1:11" x14ac:dyDescent="0.25">
      <c r="A9" s="85"/>
      <c r="B9" s="85"/>
      <c r="C9" s="85"/>
      <c r="D9" s="86"/>
      <c r="E9" s="86"/>
      <c r="F9" s="86"/>
      <c r="G9" s="86"/>
      <c r="H9" s="86"/>
      <c r="I9" s="86"/>
      <c r="J9" s="303"/>
      <c r="K9" s="86"/>
    </row>
    <row r="10" spans="1:11" ht="15.75" x14ac:dyDescent="0.25">
      <c r="A10" s="525" t="s">
        <v>484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</row>
    <row r="11" spans="1:11" ht="31.5" customHeight="1" x14ac:dyDescent="0.25">
      <c r="A11" s="526" t="s">
        <v>136</v>
      </c>
      <c r="B11" s="527"/>
      <c r="C11" s="528"/>
      <c r="D11" s="526" t="s">
        <v>190</v>
      </c>
      <c r="E11" s="527"/>
      <c r="F11" s="527"/>
      <c r="G11" s="528"/>
      <c r="H11" s="526" t="s">
        <v>135</v>
      </c>
      <c r="I11" s="527"/>
      <c r="J11" s="527"/>
      <c r="K11" s="528"/>
    </row>
    <row r="12" spans="1:11" s="128" customFormat="1" ht="11.25" x14ac:dyDescent="0.2">
      <c r="A12" s="432">
        <v>1</v>
      </c>
      <c r="B12" s="433"/>
      <c r="C12" s="434"/>
      <c r="D12" s="432">
        <v>2</v>
      </c>
      <c r="E12" s="433"/>
      <c r="F12" s="433"/>
      <c r="G12" s="434"/>
      <c r="H12" s="432">
        <v>3</v>
      </c>
      <c r="I12" s="433"/>
      <c r="J12" s="433"/>
      <c r="K12" s="434"/>
    </row>
    <row r="13" spans="1:11" x14ac:dyDescent="0.25">
      <c r="A13" s="265" t="s">
        <v>404</v>
      </c>
      <c r="B13" s="55"/>
      <c r="C13" s="55"/>
      <c r="D13" s="520">
        <f>SUM(D14:G21)</f>
        <v>0</v>
      </c>
      <c r="E13" s="521"/>
      <c r="F13" s="521"/>
      <c r="G13" s="522"/>
      <c r="H13" s="520"/>
      <c r="I13" s="521"/>
      <c r="J13" s="521"/>
      <c r="K13" s="522"/>
    </row>
    <row r="14" spans="1:11" x14ac:dyDescent="0.25">
      <c r="A14" s="517" t="s">
        <v>133</v>
      </c>
      <c r="B14" s="518"/>
      <c r="C14" s="519"/>
      <c r="D14" s="520">
        <v>0</v>
      </c>
      <c r="E14" s="521"/>
      <c r="F14" s="521"/>
      <c r="G14" s="522"/>
      <c r="H14" s="520"/>
      <c r="I14" s="521"/>
      <c r="J14" s="521"/>
      <c r="K14" s="522"/>
    </row>
    <row r="15" spans="1:11" x14ac:dyDescent="0.25">
      <c r="A15" s="517" t="s">
        <v>132</v>
      </c>
      <c r="B15" s="518"/>
      <c r="C15" s="519"/>
      <c r="D15" s="520">
        <v>0</v>
      </c>
      <c r="E15" s="521"/>
      <c r="F15" s="521"/>
      <c r="G15" s="522"/>
      <c r="H15" s="520"/>
      <c r="I15" s="521"/>
      <c r="J15" s="521"/>
      <c r="K15" s="522"/>
    </row>
    <row r="16" spans="1:11" x14ac:dyDescent="0.25">
      <c r="A16" s="517" t="s">
        <v>131</v>
      </c>
      <c r="B16" s="518"/>
      <c r="C16" s="519"/>
      <c r="D16" s="520">
        <v>0</v>
      </c>
      <c r="E16" s="521"/>
      <c r="F16" s="521"/>
      <c r="G16" s="522"/>
      <c r="H16" s="520"/>
      <c r="I16" s="521"/>
      <c r="J16" s="521"/>
      <c r="K16" s="522"/>
    </row>
    <row r="17" spans="1:11" x14ac:dyDescent="0.25">
      <c r="A17" s="517" t="s">
        <v>130</v>
      </c>
      <c r="B17" s="518"/>
      <c r="C17" s="519"/>
      <c r="D17" s="520">
        <v>0</v>
      </c>
      <c r="E17" s="521"/>
      <c r="F17" s="521"/>
      <c r="G17" s="522"/>
      <c r="H17" s="520"/>
      <c r="I17" s="521"/>
      <c r="J17" s="521"/>
      <c r="K17" s="522"/>
    </row>
    <row r="18" spans="1:11" x14ac:dyDescent="0.25">
      <c r="A18" s="517" t="s">
        <v>129</v>
      </c>
      <c r="B18" s="518"/>
      <c r="C18" s="519"/>
      <c r="D18" s="520">
        <v>0</v>
      </c>
      <c r="E18" s="521"/>
      <c r="F18" s="521"/>
      <c r="G18" s="522"/>
      <c r="H18" s="520"/>
      <c r="I18" s="521"/>
      <c r="J18" s="521"/>
      <c r="K18" s="522"/>
    </row>
    <row r="19" spans="1:11" x14ac:dyDescent="0.25">
      <c r="A19" s="517" t="s">
        <v>128</v>
      </c>
      <c r="B19" s="518"/>
      <c r="C19" s="519"/>
      <c r="D19" s="520">
        <v>0</v>
      </c>
      <c r="E19" s="521"/>
      <c r="F19" s="521"/>
      <c r="G19" s="522"/>
      <c r="H19" s="520"/>
      <c r="I19" s="521"/>
      <c r="J19" s="521"/>
      <c r="K19" s="522"/>
    </row>
    <row r="20" spans="1:11" x14ac:dyDescent="0.25">
      <c r="A20" s="517" t="s">
        <v>127</v>
      </c>
      <c r="B20" s="518"/>
      <c r="C20" s="519"/>
      <c r="D20" s="520">
        <v>0</v>
      </c>
      <c r="E20" s="521"/>
      <c r="F20" s="521"/>
      <c r="G20" s="522"/>
      <c r="H20" s="520"/>
      <c r="I20" s="521"/>
      <c r="J20" s="521"/>
      <c r="K20" s="522"/>
    </row>
    <row r="21" spans="1:11" x14ac:dyDescent="0.25">
      <c r="A21" s="517" t="s">
        <v>126</v>
      </c>
      <c r="B21" s="518"/>
      <c r="C21" s="519"/>
      <c r="D21" s="520">
        <v>0</v>
      </c>
      <c r="E21" s="521"/>
      <c r="F21" s="521"/>
      <c r="G21" s="522"/>
      <c r="H21" s="520"/>
      <c r="I21" s="521"/>
      <c r="J21" s="521"/>
      <c r="K21" s="522"/>
    </row>
    <row r="22" spans="1:11" x14ac:dyDescent="0.25">
      <c r="A22" s="517" t="s">
        <v>125</v>
      </c>
      <c r="B22" s="518"/>
      <c r="C22" s="519"/>
      <c r="D22" s="520">
        <f>SUM('Прил.4_форма-6-ПЛАНналич.возм'!F16:F25)*1000</f>
        <v>1782.1590000000003</v>
      </c>
      <c r="E22" s="521"/>
      <c r="F22" s="521"/>
      <c r="G22" s="522"/>
      <c r="H22" s="520"/>
      <c r="I22" s="521"/>
      <c r="J22" s="521"/>
      <c r="K22" s="522"/>
    </row>
    <row r="23" spans="1:11" x14ac:dyDescent="0.25">
      <c r="A23" s="514" t="s">
        <v>96</v>
      </c>
      <c r="B23" s="515"/>
      <c r="C23" s="516"/>
      <c r="D23" s="462">
        <f>D22+D13</f>
        <v>1782.1590000000003</v>
      </c>
      <c r="E23" s="463"/>
      <c r="F23" s="463"/>
      <c r="G23" s="464"/>
      <c r="H23" s="462"/>
      <c r="I23" s="463"/>
      <c r="J23" s="463"/>
      <c r="K23" s="464"/>
    </row>
    <row r="24" spans="1:11" x14ac:dyDescent="0.25">
      <c r="A24" s="327"/>
      <c r="B24" s="327"/>
      <c r="C24" s="327"/>
      <c r="D24" s="328"/>
      <c r="E24" s="328"/>
      <c r="F24" s="328"/>
      <c r="G24" s="328"/>
      <c r="H24" s="328"/>
      <c r="I24" s="328"/>
      <c r="J24" s="328"/>
      <c r="K24" s="328"/>
    </row>
    <row r="25" spans="1:11" ht="11.25" customHeight="1" x14ac:dyDescent="0.25">
      <c r="C25" s="5"/>
      <c r="D25" s="5"/>
      <c r="E25" s="5"/>
      <c r="F25" s="5"/>
      <c r="G25" s="5"/>
      <c r="H25" s="5"/>
      <c r="I25" s="5"/>
      <c r="J25" s="299"/>
      <c r="K25" s="60" t="s">
        <v>141</v>
      </c>
    </row>
    <row r="26" spans="1:11" s="3" customFormat="1" ht="11.25" customHeight="1" x14ac:dyDescent="0.2">
      <c r="C26" s="2"/>
      <c r="D26" s="2"/>
      <c r="E26" s="2"/>
      <c r="F26" s="2"/>
      <c r="G26" s="2"/>
      <c r="H26" s="2"/>
      <c r="I26" s="2"/>
      <c r="J26" s="300"/>
      <c r="K26" s="61" t="s">
        <v>110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300"/>
      <c r="K27" s="29" t="s">
        <v>140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300"/>
      <c r="K28" s="29"/>
    </row>
    <row r="29" spans="1:11" s="4" customFormat="1" ht="46.5" customHeight="1" x14ac:dyDescent="0.25">
      <c r="A29" s="500" t="s">
        <v>139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</row>
    <row r="30" spans="1:11" s="197" customFormat="1" ht="15.75" x14ac:dyDescent="0.25">
      <c r="A30" s="523" t="s">
        <v>120</v>
      </c>
      <c r="B30" s="523"/>
      <c r="C30" s="523"/>
      <c r="D30" s="523"/>
      <c r="E30" s="523"/>
      <c r="F30" s="523"/>
      <c r="G30" s="523"/>
      <c r="H30" s="523"/>
      <c r="I30" s="58" t="s">
        <v>382</v>
      </c>
      <c r="J30" s="301" t="s">
        <v>67</v>
      </c>
      <c r="K30" s="197" t="s">
        <v>137</v>
      </c>
    </row>
    <row r="31" spans="1:11" s="8" customFormat="1" ht="11.25" customHeight="1" x14ac:dyDescent="0.2">
      <c r="A31" s="7"/>
      <c r="B31" s="524" t="s">
        <v>13</v>
      </c>
      <c r="C31" s="524"/>
      <c r="D31" s="524"/>
      <c r="E31" s="524"/>
      <c r="F31" s="524"/>
      <c r="G31" s="524"/>
      <c r="H31" s="524"/>
      <c r="J31" s="302"/>
    </row>
    <row r="32" spans="1:11" s="8" customFormat="1" ht="17.25" customHeight="1" x14ac:dyDescent="0.25">
      <c r="A32" s="7"/>
      <c r="B32" s="199"/>
      <c r="C32" s="199"/>
      <c r="D32" s="199"/>
      <c r="E32" s="198" t="s">
        <v>186</v>
      </c>
      <c r="F32" s="199"/>
      <c r="G32" s="199"/>
      <c r="H32" s="199"/>
      <c r="J32" s="302"/>
    </row>
    <row r="33" spans="1:11" x14ac:dyDescent="0.25">
      <c r="A33" s="7"/>
      <c r="B33" s="11"/>
      <c r="C33" s="11"/>
      <c r="D33" s="11"/>
      <c r="E33" s="11"/>
      <c r="F33" s="11"/>
      <c r="G33" s="11"/>
      <c r="H33" s="11"/>
      <c r="I33" s="8"/>
      <c r="J33" s="302"/>
      <c r="K33" s="8"/>
    </row>
    <row r="34" spans="1:11" ht="15.75" x14ac:dyDescent="0.25">
      <c r="A34" s="525" t="s">
        <v>485</v>
      </c>
      <c r="B34" s="525"/>
      <c r="C34" s="525"/>
      <c r="D34" s="525"/>
      <c r="E34" s="525"/>
      <c r="F34" s="525"/>
      <c r="G34" s="525"/>
      <c r="H34" s="525"/>
      <c r="I34" s="525"/>
      <c r="J34" s="525"/>
      <c r="K34" s="525"/>
    </row>
    <row r="35" spans="1:11" ht="23.25" customHeight="1" x14ac:dyDescent="0.25">
      <c r="A35" s="526" t="s">
        <v>136</v>
      </c>
      <c r="B35" s="527"/>
      <c r="C35" s="528"/>
      <c r="D35" s="526" t="s">
        <v>190</v>
      </c>
      <c r="E35" s="527"/>
      <c r="F35" s="527"/>
      <c r="G35" s="528"/>
      <c r="H35" s="526" t="s">
        <v>135</v>
      </c>
      <c r="I35" s="527"/>
      <c r="J35" s="527"/>
      <c r="K35" s="528"/>
    </row>
    <row r="36" spans="1:11" s="128" customFormat="1" ht="11.25" x14ac:dyDescent="0.2">
      <c r="A36" s="432">
        <v>1</v>
      </c>
      <c r="B36" s="433"/>
      <c r="C36" s="434"/>
      <c r="D36" s="432">
        <v>2</v>
      </c>
      <c r="E36" s="433"/>
      <c r="F36" s="433"/>
      <c r="G36" s="434"/>
      <c r="H36" s="432">
        <v>3</v>
      </c>
      <c r="I36" s="433"/>
      <c r="J36" s="433"/>
      <c r="K36" s="434"/>
    </row>
    <row r="37" spans="1:11" x14ac:dyDescent="0.25">
      <c r="A37" s="265" t="s">
        <v>404</v>
      </c>
      <c r="B37" s="55"/>
      <c r="C37" s="55"/>
      <c r="D37" s="520">
        <f>SUM(D38:G45)</f>
        <v>0</v>
      </c>
      <c r="E37" s="521"/>
      <c r="F37" s="521"/>
      <c r="G37" s="522"/>
      <c r="H37" s="520"/>
      <c r="I37" s="521"/>
      <c r="J37" s="521"/>
      <c r="K37" s="522"/>
    </row>
    <row r="38" spans="1:11" x14ac:dyDescent="0.25">
      <c r="A38" s="517" t="s">
        <v>133</v>
      </c>
      <c r="B38" s="518"/>
      <c r="C38" s="519"/>
      <c r="D38" s="520">
        <v>0</v>
      </c>
      <c r="E38" s="521"/>
      <c r="F38" s="521"/>
      <c r="G38" s="522"/>
      <c r="H38" s="520"/>
      <c r="I38" s="521"/>
      <c r="J38" s="521"/>
      <c r="K38" s="522"/>
    </row>
    <row r="39" spans="1:11" x14ac:dyDescent="0.25">
      <c r="A39" s="517" t="s">
        <v>132</v>
      </c>
      <c r="B39" s="518"/>
      <c r="C39" s="519"/>
      <c r="D39" s="520">
        <v>0</v>
      </c>
      <c r="E39" s="521"/>
      <c r="F39" s="521"/>
      <c r="G39" s="522"/>
      <c r="H39" s="520"/>
      <c r="I39" s="521"/>
      <c r="J39" s="521"/>
      <c r="K39" s="522"/>
    </row>
    <row r="40" spans="1:11" x14ac:dyDescent="0.25">
      <c r="A40" s="517" t="s">
        <v>131</v>
      </c>
      <c r="B40" s="518"/>
      <c r="C40" s="519"/>
      <c r="D40" s="520">
        <v>0</v>
      </c>
      <c r="E40" s="521"/>
      <c r="F40" s="521"/>
      <c r="G40" s="522"/>
      <c r="H40" s="520"/>
      <c r="I40" s="521"/>
      <c r="J40" s="521"/>
      <c r="K40" s="522"/>
    </row>
    <row r="41" spans="1:11" x14ac:dyDescent="0.25">
      <c r="A41" s="517" t="s">
        <v>130</v>
      </c>
      <c r="B41" s="518"/>
      <c r="C41" s="519"/>
      <c r="D41" s="520">
        <v>0</v>
      </c>
      <c r="E41" s="521"/>
      <c r="F41" s="521"/>
      <c r="G41" s="522"/>
      <c r="H41" s="520"/>
      <c r="I41" s="521"/>
      <c r="J41" s="521"/>
      <c r="K41" s="522"/>
    </row>
    <row r="42" spans="1:11" x14ac:dyDescent="0.25">
      <c r="A42" s="517" t="s">
        <v>129</v>
      </c>
      <c r="B42" s="518"/>
      <c r="C42" s="519"/>
      <c r="D42" s="520">
        <v>0</v>
      </c>
      <c r="E42" s="521"/>
      <c r="F42" s="521"/>
      <c r="G42" s="522"/>
      <c r="H42" s="520"/>
      <c r="I42" s="521"/>
      <c r="J42" s="521"/>
      <c r="K42" s="522"/>
    </row>
    <row r="43" spans="1:11" x14ac:dyDescent="0.25">
      <c r="A43" s="517" t="s">
        <v>128</v>
      </c>
      <c r="B43" s="518"/>
      <c r="C43" s="519"/>
      <c r="D43" s="520">
        <v>0</v>
      </c>
      <c r="E43" s="521"/>
      <c r="F43" s="521"/>
      <c r="G43" s="522"/>
      <c r="H43" s="520"/>
      <c r="I43" s="521"/>
      <c r="J43" s="521"/>
      <c r="K43" s="522"/>
    </row>
    <row r="44" spans="1:11" x14ac:dyDescent="0.25">
      <c r="A44" s="517" t="s">
        <v>127</v>
      </c>
      <c r="B44" s="518"/>
      <c r="C44" s="519"/>
      <c r="D44" s="520">
        <v>0</v>
      </c>
      <c r="E44" s="521"/>
      <c r="F44" s="521"/>
      <c r="G44" s="522"/>
      <c r="H44" s="520"/>
      <c r="I44" s="521"/>
      <c r="J44" s="521"/>
      <c r="K44" s="522"/>
    </row>
    <row r="45" spans="1:11" x14ac:dyDescent="0.25">
      <c r="A45" s="517" t="s">
        <v>126</v>
      </c>
      <c r="B45" s="518"/>
      <c r="C45" s="519"/>
      <c r="D45" s="520">
        <v>0</v>
      </c>
      <c r="E45" s="521"/>
      <c r="F45" s="521"/>
      <c r="G45" s="522"/>
      <c r="H45" s="520"/>
      <c r="I45" s="521"/>
      <c r="J45" s="521"/>
      <c r="K45" s="522"/>
    </row>
    <row r="46" spans="1:11" x14ac:dyDescent="0.25">
      <c r="A46" s="532" t="s">
        <v>125</v>
      </c>
      <c r="B46" s="533"/>
      <c r="C46" s="534"/>
      <c r="D46" s="535">
        <f>SUM('Прил.4_форма-6-ПЛАНналич.возм'!F40:F49)*1000</f>
        <v>1730.4250000000002</v>
      </c>
      <c r="E46" s="536"/>
      <c r="F46" s="536"/>
      <c r="G46" s="537"/>
      <c r="H46" s="535"/>
      <c r="I46" s="536"/>
      <c r="J46" s="536"/>
      <c r="K46" s="537"/>
    </row>
    <row r="47" spans="1:11" x14ac:dyDescent="0.25">
      <c r="A47" s="517" t="s">
        <v>96</v>
      </c>
      <c r="B47" s="518"/>
      <c r="C47" s="519"/>
      <c r="D47" s="520">
        <f>D46+D37</f>
        <v>1730.4250000000002</v>
      </c>
      <c r="E47" s="521"/>
      <c r="F47" s="521"/>
      <c r="G47" s="522"/>
      <c r="H47" s="520"/>
      <c r="I47" s="521"/>
      <c r="J47" s="521"/>
      <c r="K47" s="522"/>
    </row>
    <row r="48" spans="1:11" x14ac:dyDescent="0.25">
      <c r="A48" s="85"/>
      <c r="B48" s="85"/>
      <c r="C48" s="85"/>
      <c r="D48" s="86"/>
      <c r="E48" s="86"/>
      <c r="F48" s="86"/>
      <c r="G48" s="86"/>
      <c r="H48" s="86"/>
      <c r="I48" s="86"/>
      <c r="J48" s="86"/>
      <c r="K48" s="86"/>
    </row>
    <row r="49" spans="1:11" ht="11.25" customHeight="1" x14ac:dyDescent="0.25">
      <c r="C49" s="5"/>
      <c r="D49" s="5"/>
      <c r="E49" s="5"/>
      <c r="F49" s="5"/>
      <c r="G49" s="5"/>
      <c r="H49" s="5"/>
      <c r="I49" s="5"/>
      <c r="J49" s="299"/>
      <c r="K49" s="60" t="s">
        <v>141</v>
      </c>
    </row>
    <row r="50" spans="1:11" s="3" customFormat="1" ht="11.25" customHeight="1" x14ac:dyDescent="0.2">
      <c r="C50" s="2"/>
      <c r="D50" s="2"/>
      <c r="E50" s="2"/>
      <c r="F50" s="2"/>
      <c r="G50" s="2"/>
      <c r="H50" s="2"/>
      <c r="I50" s="2"/>
      <c r="J50" s="300"/>
      <c r="K50" s="61" t="s">
        <v>110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300"/>
      <c r="K51" s="29" t="s">
        <v>140</v>
      </c>
    </row>
    <row r="52" spans="1:11" s="4" customFormat="1" ht="46.5" customHeight="1" x14ac:dyDescent="0.25">
      <c r="A52" s="500" t="s">
        <v>139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</row>
    <row r="53" spans="1:11" s="197" customFormat="1" ht="15.75" x14ac:dyDescent="0.25">
      <c r="A53" s="523" t="s">
        <v>120</v>
      </c>
      <c r="B53" s="523"/>
      <c r="C53" s="523"/>
      <c r="D53" s="523"/>
      <c r="E53" s="523"/>
      <c r="F53" s="523"/>
      <c r="G53" s="523"/>
      <c r="H53" s="523"/>
      <c r="I53" s="58" t="s">
        <v>382</v>
      </c>
      <c r="J53" s="301" t="s">
        <v>67</v>
      </c>
      <c r="K53" s="197" t="s">
        <v>137</v>
      </c>
    </row>
    <row r="54" spans="1:11" s="8" customFormat="1" ht="11.25" customHeight="1" x14ac:dyDescent="0.2">
      <c r="A54" s="7"/>
      <c r="B54" s="524" t="s">
        <v>13</v>
      </c>
      <c r="C54" s="524"/>
      <c r="D54" s="524"/>
      <c r="E54" s="524"/>
      <c r="F54" s="524"/>
      <c r="G54" s="524"/>
      <c r="H54" s="524"/>
      <c r="J54" s="302"/>
    </row>
    <row r="55" spans="1:11" s="8" customFormat="1" ht="17.25" customHeight="1" x14ac:dyDescent="0.25">
      <c r="A55" s="7"/>
      <c r="B55" s="199"/>
      <c r="C55" s="199"/>
      <c r="D55" s="199"/>
      <c r="E55" s="198" t="s">
        <v>186</v>
      </c>
      <c r="F55" s="199"/>
      <c r="G55" s="199"/>
      <c r="H55" s="199"/>
      <c r="J55" s="302"/>
    </row>
    <row r="56" spans="1:11" x14ac:dyDescent="0.25">
      <c r="A56" s="85"/>
      <c r="B56" s="85"/>
      <c r="C56" s="85"/>
      <c r="D56" s="86"/>
      <c r="E56" s="86"/>
      <c r="F56" s="86"/>
      <c r="G56" s="86"/>
      <c r="H56" s="86"/>
      <c r="I56" s="86"/>
      <c r="J56" s="303"/>
      <c r="K56" s="86"/>
    </row>
    <row r="57" spans="1:11" ht="15.75" x14ac:dyDescent="0.25">
      <c r="A57" s="525" t="s">
        <v>481</v>
      </c>
      <c r="B57" s="525"/>
      <c r="C57" s="525"/>
      <c r="D57" s="525"/>
      <c r="E57" s="525"/>
      <c r="F57" s="525"/>
      <c r="G57" s="525"/>
      <c r="H57" s="525"/>
      <c r="I57" s="525"/>
      <c r="J57" s="525"/>
      <c r="K57" s="525"/>
    </row>
    <row r="58" spans="1:11" ht="27" customHeight="1" x14ac:dyDescent="0.25">
      <c r="A58" s="526" t="s">
        <v>136</v>
      </c>
      <c r="B58" s="527"/>
      <c r="C58" s="528"/>
      <c r="D58" s="526" t="s">
        <v>190</v>
      </c>
      <c r="E58" s="527"/>
      <c r="F58" s="527"/>
      <c r="G58" s="528"/>
      <c r="H58" s="526" t="s">
        <v>135</v>
      </c>
      <c r="I58" s="527"/>
      <c r="J58" s="527"/>
      <c r="K58" s="528"/>
    </row>
    <row r="59" spans="1:11" x14ac:dyDescent="0.25">
      <c r="A59" s="529">
        <v>1</v>
      </c>
      <c r="B59" s="530"/>
      <c r="C59" s="531"/>
      <c r="D59" s="529">
        <v>2</v>
      </c>
      <c r="E59" s="530"/>
      <c r="F59" s="530"/>
      <c r="G59" s="531"/>
      <c r="H59" s="529">
        <v>3</v>
      </c>
      <c r="I59" s="530"/>
      <c r="J59" s="530"/>
      <c r="K59" s="531"/>
    </row>
    <row r="60" spans="1:11" x14ac:dyDescent="0.25">
      <c r="A60" s="265" t="s">
        <v>404</v>
      </c>
      <c r="B60" s="55"/>
      <c r="C60" s="55"/>
      <c r="D60" s="520">
        <f>SUM(D61:G68)</f>
        <v>0</v>
      </c>
      <c r="E60" s="521"/>
      <c r="F60" s="521"/>
      <c r="G60" s="522"/>
      <c r="H60" s="520"/>
      <c r="I60" s="521"/>
      <c r="J60" s="521"/>
      <c r="K60" s="522"/>
    </row>
    <row r="61" spans="1:11" x14ac:dyDescent="0.25">
      <c r="A61" s="517" t="s">
        <v>133</v>
      </c>
      <c r="B61" s="518"/>
      <c r="C61" s="519"/>
      <c r="D61" s="520">
        <v>0</v>
      </c>
      <c r="E61" s="521"/>
      <c r="F61" s="521"/>
      <c r="G61" s="522"/>
      <c r="H61" s="520"/>
      <c r="I61" s="521"/>
      <c r="J61" s="521"/>
      <c r="K61" s="522"/>
    </row>
    <row r="62" spans="1:11" x14ac:dyDescent="0.25">
      <c r="A62" s="517" t="s">
        <v>132</v>
      </c>
      <c r="B62" s="518"/>
      <c r="C62" s="519"/>
      <c r="D62" s="520">
        <v>0</v>
      </c>
      <c r="E62" s="521"/>
      <c r="F62" s="521"/>
      <c r="G62" s="522"/>
      <c r="H62" s="520"/>
      <c r="I62" s="521"/>
      <c r="J62" s="521"/>
      <c r="K62" s="522"/>
    </row>
    <row r="63" spans="1:11" x14ac:dyDescent="0.25">
      <c r="A63" s="517" t="s">
        <v>131</v>
      </c>
      <c r="B63" s="518"/>
      <c r="C63" s="519"/>
      <c r="D63" s="520">
        <v>0</v>
      </c>
      <c r="E63" s="521"/>
      <c r="F63" s="521"/>
      <c r="G63" s="522"/>
      <c r="H63" s="520"/>
      <c r="I63" s="521"/>
      <c r="J63" s="521"/>
      <c r="K63" s="522"/>
    </row>
    <row r="64" spans="1:11" x14ac:dyDescent="0.25">
      <c r="A64" s="517" t="s">
        <v>130</v>
      </c>
      <c r="B64" s="518"/>
      <c r="C64" s="519"/>
      <c r="D64" s="520">
        <v>0</v>
      </c>
      <c r="E64" s="521"/>
      <c r="F64" s="521"/>
      <c r="G64" s="522"/>
      <c r="H64" s="520"/>
      <c r="I64" s="521"/>
      <c r="J64" s="521"/>
      <c r="K64" s="522"/>
    </row>
    <row r="65" spans="1:11" x14ac:dyDescent="0.25">
      <c r="A65" s="517" t="s">
        <v>129</v>
      </c>
      <c r="B65" s="518"/>
      <c r="C65" s="519"/>
      <c r="D65" s="520">
        <v>0</v>
      </c>
      <c r="E65" s="521"/>
      <c r="F65" s="521"/>
      <c r="G65" s="522"/>
      <c r="H65" s="520"/>
      <c r="I65" s="521"/>
      <c r="J65" s="521"/>
      <c r="K65" s="522"/>
    </row>
    <row r="66" spans="1:11" x14ac:dyDescent="0.25">
      <c r="A66" s="517" t="s">
        <v>128</v>
      </c>
      <c r="B66" s="518"/>
      <c r="C66" s="519"/>
      <c r="D66" s="520">
        <v>0</v>
      </c>
      <c r="E66" s="521"/>
      <c r="F66" s="521"/>
      <c r="G66" s="522"/>
      <c r="H66" s="520"/>
      <c r="I66" s="521"/>
      <c r="J66" s="521"/>
      <c r="K66" s="522"/>
    </row>
    <row r="67" spans="1:11" x14ac:dyDescent="0.25">
      <c r="A67" s="517" t="s">
        <v>127</v>
      </c>
      <c r="B67" s="518"/>
      <c r="C67" s="519"/>
      <c r="D67" s="520">
        <v>0</v>
      </c>
      <c r="E67" s="521"/>
      <c r="F67" s="521"/>
      <c r="G67" s="522"/>
      <c r="H67" s="520"/>
      <c r="I67" s="521"/>
      <c r="J67" s="521"/>
      <c r="K67" s="522"/>
    </row>
    <row r="68" spans="1:11" x14ac:dyDescent="0.25">
      <c r="A68" s="517" t="s">
        <v>126</v>
      </c>
      <c r="B68" s="518"/>
      <c r="C68" s="519"/>
      <c r="D68" s="520">
        <v>0</v>
      </c>
      <c r="E68" s="521"/>
      <c r="F68" s="521"/>
      <c r="G68" s="522"/>
      <c r="H68" s="520"/>
      <c r="I68" s="521"/>
      <c r="J68" s="521"/>
      <c r="K68" s="522"/>
    </row>
    <row r="69" spans="1:11" x14ac:dyDescent="0.25">
      <c r="A69" s="517" t="s">
        <v>125</v>
      </c>
      <c r="B69" s="518"/>
      <c r="C69" s="519"/>
      <c r="D69" s="520">
        <f>SUM('Прил.4_форма-6-ПЛАНналич.возм'!F64:F73)*1000</f>
        <v>1409.6909999999998</v>
      </c>
      <c r="E69" s="521"/>
      <c r="F69" s="521"/>
      <c r="G69" s="522"/>
      <c r="H69" s="520"/>
      <c r="I69" s="521"/>
      <c r="J69" s="521"/>
      <c r="K69" s="522"/>
    </row>
    <row r="70" spans="1:11" x14ac:dyDescent="0.25">
      <c r="A70" s="517" t="s">
        <v>96</v>
      </c>
      <c r="B70" s="518"/>
      <c r="C70" s="519"/>
      <c r="D70" s="520">
        <f>D69+D60</f>
        <v>1409.6909999999998</v>
      </c>
      <c r="E70" s="521"/>
      <c r="F70" s="521"/>
      <c r="G70" s="522"/>
      <c r="H70" s="520"/>
      <c r="I70" s="521"/>
      <c r="J70" s="521"/>
      <c r="K70" s="522"/>
    </row>
    <row r="71" spans="1:11" x14ac:dyDescent="0.25">
      <c r="A71" s="85"/>
      <c r="B71" s="85"/>
      <c r="C71" s="85"/>
      <c r="D71" s="86"/>
      <c r="E71" s="86"/>
      <c r="F71" s="86"/>
      <c r="G71" s="86"/>
      <c r="H71" s="86"/>
      <c r="I71" s="86"/>
      <c r="J71" s="86"/>
      <c r="K71" s="86"/>
    </row>
    <row r="72" spans="1:11" ht="11.25" customHeight="1" x14ac:dyDescent="0.25">
      <c r="C72" s="5"/>
      <c r="D72" s="5"/>
      <c r="E72" s="5"/>
      <c r="F72" s="5"/>
      <c r="G72" s="5"/>
      <c r="H72" s="5"/>
      <c r="I72" s="5"/>
      <c r="J72" s="299"/>
      <c r="K72" s="60" t="s">
        <v>141</v>
      </c>
    </row>
    <row r="73" spans="1:11" s="3" customFormat="1" ht="11.25" customHeight="1" x14ac:dyDescent="0.2">
      <c r="C73" s="2"/>
      <c r="D73" s="2"/>
      <c r="E73" s="2"/>
      <c r="F73" s="2"/>
      <c r="G73" s="2"/>
      <c r="H73" s="2"/>
      <c r="I73" s="2"/>
      <c r="J73" s="300"/>
      <c r="K73" s="61" t="s">
        <v>110</v>
      </c>
    </row>
    <row r="74" spans="1:11" s="3" customFormat="1" ht="11.25" customHeight="1" x14ac:dyDescent="0.2">
      <c r="C74" s="2"/>
      <c r="D74" s="2"/>
      <c r="E74" s="2"/>
      <c r="F74" s="2"/>
      <c r="G74" s="2"/>
      <c r="H74" s="2"/>
      <c r="I74" s="2"/>
      <c r="J74" s="300"/>
      <c r="K74" s="29" t="s">
        <v>140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300"/>
      <c r="K75" s="29"/>
    </row>
    <row r="76" spans="1:11" s="4" customFormat="1" ht="46.5" customHeight="1" x14ac:dyDescent="0.25">
      <c r="A76" s="500" t="s">
        <v>139</v>
      </c>
      <c r="B76" s="500"/>
      <c r="C76" s="500"/>
      <c r="D76" s="500"/>
      <c r="E76" s="500"/>
      <c r="F76" s="500"/>
      <c r="G76" s="500"/>
      <c r="H76" s="500"/>
      <c r="I76" s="500"/>
      <c r="J76" s="500"/>
      <c r="K76" s="500"/>
    </row>
    <row r="77" spans="1:11" s="197" customFormat="1" ht="15.75" x14ac:dyDescent="0.25">
      <c r="A77" s="523" t="s">
        <v>120</v>
      </c>
      <c r="B77" s="523"/>
      <c r="C77" s="523"/>
      <c r="D77" s="523"/>
      <c r="E77" s="523"/>
      <c r="F77" s="523"/>
      <c r="G77" s="523"/>
      <c r="H77" s="523"/>
      <c r="I77" s="58" t="s">
        <v>382</v>
      </c>
      <c r="J77" s="301" t="s">
        <v>67</v>
      </c>
      <c r="K77" s="197" t="s">
        <v>137</v>
      </c>
    </row>
    <row r="78" spans="1:11" s="8" customFormat="1" ht="11.25" customHeight="1" x14ac:dyDescent="0.2">
      <c r="A78" s="7"/>
      <c r="B78" s="524" t="s">
        <v>13</v>
      </c>
      <c r="C78" s="524"/>
      <c r="D78" s="524"/>
      <c r="E78" s="524"/>
      <c r="F78" s="524"/>
      <c r="G78" s="524"/>
      <c r="H78" s="524"/>
      <c r="J78" s="302"/>
    </row>
    <row r="79" spans="1:11" s="8" customFormat="1" ht="17.25" customHeight="1" x14ac:dyDescent="0.25">
      <c r="A79" s="7"/>
      <c r="B79" s="199"/>
      <c r="C79" s="199"/>
      <c r="D79" s="199"/>
      <c r="E79" s="198" t="s">
        <v>186</v>
      </c>
      <c r="F79" s="199"/>
      <c r="G79" s="199"/>
      <c r="H79" s="199"/>
      <c r="J79" s="302"/>
    </row>
    <row r="80" spans="1:11" x14ac:dyDescent="0.25">
      <c r="A80" s="7"/>
      <c r="B80" s="11"/>
      <c r="C80" s="11"/>
      <c r="D80" s="11"/>
      <c r="E80" s="11"/>
      <c r="F80" s="11"/>
      <c r="G80" s="11"/>
      <c r="H80" s="11"/>
      <c r="I80" s="8"/>
      <c r="J80" s="302"/>
      <c r="K80" s="8"/>
    </row>
    <row r="81" spans="1:11" ht="18" customHeight="1" x14ac:dyDescent="0.25">
      <c r="A81" s="525" t="s">
        <v>487</v>
      </c>
      <c r="B81" s="525"/>
      <c r="C81" s="525"/>
      <c r="D81" s="525"/>
      <c r="E81" s="525"/>
      <c r="F81" s="525"/>
      <c r="G81" s="525"/>
      <c r="H81" s="525"/>
      <c r="I81" s="525"/>
      <c r="J81" s="525"/>
      <c r="K81" s="525"/>
    </row>
    <row r="82" spans="1:11" ht="26.25" customHeight="1" x14ac:dyDescent="0.25">
      <c r="A82" s="526" t="s">
        <v>136</v>
      </c>
      <c r="B82" s="527"/>
      <c r="C82" s="528"/>
      <c r="D82" s="526" t="s">
        <v>190</v>
      </c>
      <c r="E82" s="527"/>
      <c r="F82" s="527"/>
      <c r="G82" s="528"/>
      <c r="H82" s="526" t="s">
        <v>135</v>
      </c>
      <c r="I82" s="527"/>
      <c r="J82" s="527"/>
      <c r="K82" s="528"/>
    </row>
    <row r="83" spans="1:11" x14ac:dyDescent="0.25">
      <c r="A83" s="529">
        <v>1</v>
      </c>
      <c r="B83" s="530"/>
      <c r="C83" s="531"/>
      <c r="D83" s="529">
        <v>2</v>
      </c>
      <c r="E83" s="530"/>
      <c r="F83" s="530"/>
      <c r="G83" s="531"/>
      <c r="H83" s="529">
        <v>3</v>
      </c>
      <c r="I83" s="530"/>
      <c r="J83" s="530"/>
      <c r="K83" s="531"/>
    </row>
    <row r="84" spans="1:11" x14ac:dyDescent="0.25">
      <c r="A84" s="265" t="s">
        <v>404</v>
      </c>
      <c r="B84" s="55"/>
      <c r="C84" s="55"/>
      <c r="D84" s="520">
        <f>SUM(D85:G92)</f>
        <v>0</v>
      </c>
      <c r="E84" s="521"/>
      <c r="F84" s="521"/>
      <c r="G84" s="522"/>
      <c r="H84" s="520"/>
      <c r="I84" s="521"/>
      <c r="J84" s="521"/>
      <c r="K84" s="522"/>
    </row>
    <row r="85" spans="1:11" x14ac:dyDescent="0.25">
      <c r="A85" s="517" t="s">
        <v>133</v>
      </c>
      <c r="B85" s="518"/>
      <c r="C85" s="519"/>
      <c r="D85" s="520">
        <v>0</v>
      </c>
      <c r="E85" s="521"/>
      <c r="F85" s="521"/>
      <c r="G85" s="522"/>
      <c r="H85" s="520"/>
      <c r="I85" s="521"/>
      <c r="J85" s="521"/>
      <c r="K85" s="522"/>
    </row>
    <row r="86" spans="1:11" x14ac:dyDescent="0.25">
      <c r="A86" s="517" t="s">
        <v>132</v>
      </c>
      <c r="B86" s="518"/>
      <c r="C86" s="519"/>
      <c r="D86" s="520">
        <v>0</v>
      </c>
      <c r="E86" s="521"/>
      <c r="F86" s="521"/>
      <c r="G86" s="522"/>
      <c r="H86" s="520"/>
      <c r="I86" s="521"/>
      <c r="J86" s="521"/>
      <c r="K86" s="522"/>
    </row>
    <row r="87" spans="1:11" x14ac:dyDescent="0.25">
      <c r="A87" s="517" t="s">
        <v>131</v>
      </c>
      <c r="B87" s="518"/>
      <c r="C87" s="519"/>
      <c r="D87" s="520">
        <v>0</v>
      </c>
      <c r="E87" s="521"/>
      <c r="F87" s="521"/>
      <c r="G87" s="522"/>
      <c r="H87" s="520"/>
      <c r="I87" s="521"/>
      <c r="J87" s="521"/>
      <c r="K87" s="522"/>
    </row>
    <row r="88" spans="1:11" x14ac:dyDescent="0.25">
      <c r="A88" s="517" t="s">
        <v>130</v>
      </c>
      <c r="B88" s="518"/>
      <c r="C88" s="519"/>
      <c r="D88" s="520">
        <v>0</v>
      </c>
      <c r="E88" s="521"/>
      <c r="F88" s="521"/>
      <c r="G88" s="522"/>
      <c r="H88" s="520"/>
      <c r="I88" s="521"/>
      <c r="J88" s="521"/>
      <c r="K88" s="522"/>
    </row>
    <row r="89" spans="1:11" x14ac:dyDescent="0.25">
      <c r="A89" s="517" t="s">
        <v>129</v>
      </c>
      <c r="B89" s="518"/>
      <c r="C89" s="519"/>
      <c r="D89" s="520">
        <v>0</v>
      </c>
      <c r="E89" s="521"/>
      <c r="F89" s="521"/>
      <c r="G89" s="522"/>
      <c r="H89" s="520"/>
      <c r="I89" s="521"/>
      <c r="J89" s="521"/>
      <c r="K89" s="522"/>
    </row>
    <row r="90" spans="1:11" x14ac:dyDescent="0.25">
      <c r="A90" s="517" t="s">
        <v>128</v>
      </c>
      <c r="B90" s="518"/>
      <c r="C90" s="519"/>
      <c r="D90" s="520">
        <v>0</v>
      </c>
      <c r="E90" s="521"/>
      <c r="F90" s="521"/>
      <c r="G90" s="522"/>
      <c r="H90" s="520"/>
      <c r="I90" s="521"/>
      <c r="J90" s="521"/>
      <c r="K90" s="522"/>
    </row>
    <row r="91" spans="1:11" x14ac:dyDescent="0.25">
      <c r="A91" s="517" t="s">
        <v>127</v>
      </c>
      <c r="B91" s="518"/>
      <c r="C91" s="519"/>
      <c r="D91" s="520">
        <v>0</v>
      </c>
      <c r="E91" s="521"/>
      <c r="F91" s="521"/>
      <c r="G91" s="522"/>
      <c r="H91" s="520"/>
      <c r="I91" s="521"/>
      <c r="J91" s="521"/>
      <c r="K91" s="522"/>
    </row>
    <row r="92" spans="1:11" x14ac:dyDescent="0.25">
      <c r="A92" s="517" t="s">
        <v>126</v>
      </c>
      <c r="B92" s="518"/>
      <c r="C92" s="519"/>
      <c r="D92" s="520">
        <v>0</v>
      </c>
      <c r="E92" s="521"/>
      <c r="F92" s="521"/>
      <c r="G92" s="522"/>
      <c r="H92" s="520"/>
      <c r="I92" s="521"/>
      <c r="J92" s="521"/>
      <c r="K92" s="522"/>
    </row>
    <row r="93" spans="1:11" x14ac:dyDescent="0.25">
      <c r="A93" s="517" t="s">
        <v>125</v>
      </c>
      <c r="B93" s="518"/>
      <c r="C93" s="519"/>
      <c r="D93" s="520">
        <f>SUM('Прил.4_форма-6-ПЛАНналич.возм'!F88:F97)*1000</f>
        <v>966.47399999999993</v>
      </c>
      <c r="E93" s="521"/>
      <c r="F93" s="521"/>
      <c r="G93" s="522"/>
      <c r="H93" s="520"/>
      <c r="I93" s="521"/>
      <c r="J93" s="521"/>
      <c r="K93" s="522"/>
    </row>
    <row r="94" spans="1:11" x14ac:dyDescent="0.25">
      <c r="A94" s="514" t="s">
        <v>96</v>
      </c>
      <c r="B94" s="515"/>
      <c r="C94" s="516"/>
      <c r="D94" s="462">
        <f>D93+D84</f>
        <v>966.47399999999993</v>
      </c>
      <c r="E94" s="463"/>
      <c r="F94" s="463"/>
      <c r="G94" s="464"/>
      <c r="H94" s="462"/>
      <c r="I94" s="463"/>
      <c r="J94" s="463"/>
      <c r="K94" s="464"/>
    </row>
    <row r="95" spans="1:11" x14ac:dyDescent="0.25">
      <c r="A95" s="327"/>
      <c r="B95" s="327"/>
      <c r="C95" s="327"/>
      <c r="D95" s="328"/>
      <c r="E95" s="328"/>
      <c r="F95" s="328"/>
      <c r="G95" s="328"/>
      <c r="H95" s="328"/>
      <c r="I95" s="328"/>
      <c r="J95" s="328"/>
      <c r="K95" s="328"/>
    </row>
    <row r="96" spans="1:11" ht="11.25" customHeight="1" x14ac:dyDescent="0.25">
      <c r="C96" s="5"/>
      <c r="D96" s="5"/>
      <c r="E96" s="5"/>
      <c r="F96" s="5"/>
      <c r="G96" s="5"/>
      <c r="H96" s="5"/>
      <c r="I96" s="5"/>
      <c r="J96" s="299"/>
      <c r="K96" s="60" t="s">
        <v>141</v>
      </c>
    </row>
    <row r="97" spans="1:11" s="3" customFormat="1" ht="11.25" customHeight="1" x14ac:dyDescent="0.2">
      <c r="C97" s="2"/>
      <c r="D97" s="2"/>
      <c r="E97" s="2"/>
      <c r="F97" s="2"/>
      <c r="G97" s="2"/>
      <c r="H97" s="2"/>
      <c r="I97" s="2"/>
      <c r="J97" s="300"/>
      <c r="K97" s="61" t="s">
        <v>110</v>
      </c>
    </row>
    <row r="98" spans="1:11" s="3" customFormat="1" ht="11.25" customHeight="1" x14ac:dyDescent="0.2">
      <c r="C98" s="2"/>
      <c r="D98" s="2"/>
      <c r="E98" s="2"/>
      <c r="F98" s="2"/>
      <c r="G98" s="2"/>
      <c r="H98" s="2"/>
      <c r="I98" s="2"/>
      <c r="J98" s="300"/>
      <c r="K98" s="29" t="s">
        <v>140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300"/>
      <c r="K99" s="29"/>
    </row>
    <row r="100" spans="1:11" s="4" customFormat="1" ht="46.5" customHeight="1" x14ac:dyDescent="0.25">
      <c r="A100" s="500" t="s">
        <v>139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</row>
    <row r="101" spans="1:11" s="197" customFormat="1" ht="15.75" x14ac:dyDescent="0.25">
      <c r="A101" s="523" t="s">
        <v>120</v>
      </c>
      <c r="B101" s="523"/>
      <c r="C101" s="523"/>
      <c r="D101" s="523"/>
      <c r="E101" s="523"/>
      <c r="F101" s="523"/>
      <c r="G101" s="523"/>
      <c r="H101" s="523"/>
      <c r="I101" s="58" t="s">
        <v>382</v>
      </c>
      <c r="J101" s="301" t="s">
        <v>67</v>
      </c>
      <c r="K101" s="197" t="s">
        <v>137</v>
      </c>
    </row>
    <row r="102" spans="1:11" s="8" customFormat="1" ht="11.25" customHeight="1" x14ac:dyDescent="0.2">
      <c r="A102" s="7"/>
      <c r="B102" s="524" t="s">
        <v>13</v>
      </c>
      <c r="C102" s="524"/>
      <c r="D102" s="524"/>
      <c r="E102" s="524"/>
      <c r="F102" s="524"/>
      <c r="G102" s="524"/>
      <c r="H102" s="524"/>
      <c r="J102" s="302"/>
    </row>
    <row r="103" spans="1:11" s="8" customFormat="1" ht="17.25" customHeight="1" x14ac:dyDescent="0.25">
      <c r="A103" s="7"/>
      <c r="B103" s="199"/>
      <c r="C103" s="199"/>
      <c r="D103" s="199"/>
      <c r="E103" s="198" t="s">
        <v>186</v>
      </c>
      <c r="F103" s="199"/>
      <c r="G103" s="199"/>
      <c r="H103" s="199"/>
      <c r="J103" s="302"/>
    </row>
    <row r="104" spans="1:11" x14ac:dyDescent="0.25">
      <c r="A104" s="7"/>
      <c r="B104" s="11"/>
      <c r="C104" s="11"/>
      <c r="D104" s="11"/>
      <c r="E104" s="11"/>
      <c r="F104" s="11"/>
      <c r="G104" s="11"/>
      <c r="H104" s="11"/>
      <c r="I104" s="8"/>
      <c r="J104" s="302"/>
      <c r="K104" s="8"/>
    </row>
    <row r="105" spans="1:11" ht="21" customHeight="1" x14ac:dyDescent="0.25">
      <c r="A105" s="525" t="s">
        <v>496</v>
      </c>
      <c r="B105" s="525"/>
      <c r="C105" s="525"/>
      <c r="D105" s="525"/>
      <c r="E105" s="525"/>
      <c r="F105" s="525"/>
      <c r="G105" s="525"/>
      <c r="H105" s="525"/>
      <c r="I105" s="525"/>
      <c r="J105" s="525"/>
      <c r="K105" s="525"/>
    </row>
    <row r="106" spans="1:11" ht="24" customHeight="1" x14ac:dyDescent="0.25">
      <c r="A106" s="526" t="s">
        <v>136</v>
      </c>
      <c r="B106" s="527"/>
      <c r="C106" s="528"/>
      <c r="D106" s="526" t="s">
        <v>190</v>
      </c>
      <c r="E106" s="527"/>
      <c r="F106" s="527"/>
      <c r="G106" s="528"/>
      <c r="H106" s="526" t="s">
        <v>135</v>
      </c>
      <c r="I106" s="527"/>
      <c r="J106" s="527"/>
      <c r="K106" s="528"/>
    </row>
    <row r="107" spans="1:11" x14ac:dyDescent="0.25">
      <c r="A107" s="529">
        <v>1</v>
      </c>
      <c r="B107" s="530"/>
      <c r="C107" s="531"/>
      <c r="D107" s="529">
        <v>2</v>
      </c>
      <c r="E107" s="530"/>
      <c r="F107" s="530"/>
      <c r="G107" s="531"/>
      <c r="H107" s="529">
        <v>3</v>
      </c>
      <c r="I107" s="530"/>
      <c r="J107" s="530"/>
      <c r="K107" s="531"/>
    </row>
    <row r="108" spans="1:11" x14ac:dyDescent="0.25">
      <c r="A108" s="265" t="s">
        <v>404</v>
      </c>
      <c r="B108" s="55"/>
      <c r="C108" s="55"/>
      <c r="D108" s="520">
        <f>SUM(D109:G116)</f>
        <v>0</v>
      </c>
      <c r="E108" s="521"/>
      <c r="F108" s="521"/>
      <c r="G108" s="522"/>
      <c r="H108" s="520"/>
      <c r="I108" s="521"/>
      <c r="J108" s="521"/>
      <c r="K108" s="522"/>
    </row>
    <row r="109" spans="1:11" x14ac:dyDescent="0.25">
      <c r="A109" s="517" t="s">
        <v>133</v>
      </c>
      <c r="B109" s="518"/>
      <c r="C109" s="519"/>
      <c r="D109" s="520">
        <v>0</v>
      </c>
      <c r="E109" s="521"/>
      <c r="F109" s="521"/>
      <c r="G109" s="522"/>
      <c r="H109" s="520"/>
      <c r="I109" s="521"/>
      <c r="J109" s="521"/>
      <c r="K109" s="522"/>
    </row>
    <row r="110" spans="1:11" x14ac:dyDescent="0.25">
      <c r="A110" s="517" t="s">
        <v>132</v>
      </c>
      <c r="B110" s="518"/>
      <c r="C110" s="519"/>
      <c r="D110" s="520">
        <v>0</v>
      </c>
      <c r="E110" s="521"/>
      <c r="F110" s="521"/>
      <c r="G110" s="522"/>
      <c r="H110" s="520"/>
      <c r="I110" s="521"/>
      <c r="J110" s="521"/>
      <c r="K110" s="522"/>
    </row>
    <row r="111" spans="1:11" x14ac:dyDescent="0.25">
      <c r="A111" s="517" t="s">
        <v>131</v>
      </c>
      <c r="B111" s="518"/>
      <c r="C111" s="519"/>
      <c r="D111" s="520">
        <v>0</v>
      </c>
      <c r="E111" s="521"/>
      <c r="F111" s="521"/>
      <c r="G111" s="522"/>
      <c r="H111" s="520"/>
      <c r="I111" s="521"/>
      <c r="J111" s="521"/>
      <c r="K111" s="522"/>
    </row>
    <row r="112" spans="1:11" x14ac:dyDescent="0.25">
      <c r="A112" s="517" t="s">
        <v>130</v>
      </c>
      <c r="B112" s="518"/>
      <c r="C112" s="519"/>
      <c r="D112" s="520">
        <v>0</v>
      </c>
      <c r="E112" s="521"/>
      <c r="F112" s="521"/>
      <c r="G112" s="522"/>
      <c r="H112" s="520"/>
      <c r="I112" s="521"/>
      <c r="J112" s="521"/>
      <c r="K112" s="522"/>
    </row>
    <row r="113" spans="1:11" x14ac:dyDescent="0.25">
      <c r="A113" s="517" t="s">
        <v>129</v>
      </c>
      <c r="B113" s="518"/>
      <c r="C113" s="519"/>
      <c r="D113" s="520">
        <v>0</v>
      </c>
      <c r="E113" s="521"/>
      <c r="F113" s="521"/>
      <c r="G113" s="522"/>
      <c r="H113" s="520"/>
      <c r="I113" s="521"/>
      <c r="J113" s="521"/>
      <c r="K113" s="522"/>
    </row>
    <row r="114" spans="1:11" x14ac:dyDescent="0.25">
      <c r="A114" s="517" t="s">
        <v>128</v>
      </c>
      <c r="B114" s="518"/>
      <c r="C114" s="519"/>
      <c r="D114" s="520">
        <v>0</v>
      </c>
      <c r="E114" s="521"/>
      <c r="F114" s="521"/>
      <c r="G114" s="522"/>
      <c r="H114" s="520"/>
      <c r="I114" s="521"/>
      <c r="J114" s="521"/>
      <c r="K114" s="522"/>
    </row>
    <row r="115" spans="1:11" x14ac:dyDescent="0.25">
      <c r="A115" s="517" t="s">
        <v>127</v>
      </c>
      <c r="B115" s="518"/>
      <c r="C115" s="519"/>
      <c r="D115" s="520">
        <v>0</v>
      </c>
      <c r="E115" s="521"/>
      <c r="F115" s="521"/>
      <c r="G115" s="522"/>
      <c r="H115" s="520"/>
      <c r="I115" s="521"/>
      <c r="J115" s="521"/>
      <c r="K115" s="522"/>
    </row>
    <row r="116" spans="1:11" x14ac:dyDescent="0.25">
      <c r="A116" s="517" t="s">
        <v>126</v>
      </c>
      <c r="B116" s="518"/>
      <c r="C116" s="519"/>
      <c r="D116" s="520">
        <v>0</v>
      </c>
      <c r="E116" s="521"/>
      <c r="F116" s="521"/>
      <c r="G116" s="522"/>
      <c r="H116" s="520"/>
      <c r="I116" s="521"/>
      <c r="J116" s="521"/>
      <c r="K116" s="522"/>
    </row>
    <row r="117" spans="1:11" x14ac:dyDescent="0.25">
      <c r="A117" s="517" t="s">
        <v>125</v>
      </c>
      <c r="B117" s="518"/>
      <c r="C117" s="519"/>
      <c r="D117" s="520">
        <f>SUM('Прил.4_форма-6-ПЛАНналич.возм'!F112:F121)*1000</f>
        <v>699.31100000000004</v>
      </c>
      <c r="E117" s="521"/>
      <c r="F117" s="521"/>
      <c r="G117" s="522"/>
      <c r="H117" s="520"/>
      <c r="I117" s="521"/>
      <c r="J117" s="521"/>
      <c r="K117" s="522"/>
    </row>
    <row r="118" spans="1:11" x14ac:dyDescent="0.25">
      <c r="A118" s="514" t="s">
        <v>96</v>
      </c>
      <c r="B118" s="515"/>
      <c r="C118" s="516"/>
      <c r="D118" s="462">
        <f>D117+D108</f>
        <v>699.31100000000004</v>
      </c>
      <c r="E118" s="463"/>
      <c r="F118" s="463"/>
      <c r="G118" s="464"/>
      <c r="H118" s="462"/>
      <c r="I118" s="463"/>
      <c r="J118" s="463"/>
      <c r="K118" s="464"/>
    </row>
    <row r="119" spans="1:11" x14ac:dyDescent="0.25">
      <c r="A119" s="327"/>
      <c r="B119" s="327"/>
      <c r="C119" s="327"/>
      <c r="D119" s="328"/>
      <c r="E119" s="328"/>
      <c r="F119" s="328"/>
      <c r="G119" s="328"/>
      <c r="H119" s="328"/>
      <c r="I119" s="328"/>
      <c r="J119" s="328"/>
      <c r="K119" s="328"/>
    </row>
    <row r="120" spans="1:11" ht="11.25" customHeight="1" x14ac:dyDescent="0.25">
      <c r="C120" s="5"/>
      <c r="D120" s="5"/>
      <c r="E120" s="5"/>
      <c r="F120" s="5"/>
      <c r="G120" s="5"/>
      <c r="H120" s="5"/>
      <c r="I120" s="5"/>
      <c r="J120" s="299"/>
      <c r="K120" s="60" t="s">
        <v>141</v>
      </c>
    </row>
    <row r="121" spans="1:11" s="3" customFormat="1" ht="11.25" customHeight="1" x14ac:dyDescent="0.2">
      <c r="C121" s="2"/>
      <c r="D121" s="2"/>
      <c r="E121" s="2"/>
      <c r="F121" s="2"/>
      <c r="G121" s="2"/>
      <c r="H121" s="2"/>
      <c r="I121" s="2"/>
      <c r="J121" s="300"/>
      <c r="K121" s="61" t="s">
        <v>110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300"/>
      <c r="K122" s="29" t="s">
        <v>140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300"/>
      <c r="K123" s="29"/>
    </row>
    <row r="124" spans="1:11" s="4" customFormat="1" ht="46.5" customHeight="1" x14ac:dyDescent="0.25">
      <c r="A124" s="500" t="s">
        <v>139</v>
      </c>
      <c r="B124" s="500"/>
      <c r="C124" s="500"/>
      <c r="D124" s="500"/>
      <c r="E124" s="500"/>
      <c r="F124" s="500"/>
      <c r="G124" s="500"/>
      <c r="H124" s="500"/>
      <c r="I124" s="500"/>
      <c r="J124" s="500"/>
      <c r="K124" s="500"/>
    </row>
    <row r="125" spans="1:11" s="202" customFormat="1" ht="15.75" x14ac:dyDescent="0.25">
      <c r="A125" s="523" t="s">
        <v>120</v>
      </c>
      <c r="B125" s="523"/>
      <c r="C125" s="523"/>
      <c r="D125" s="523"/>
      <c r="E125" s="523"/>
      <c r="F125" s="523"/>
      <c r="G125" s="523"/>
      <c r="H125" s="523"/>
      <c r="I125" s="58" t="s">
        <v>382</v>
      </c>
      <c r="J125" s="301" t="s">
        <v>67</v>
      </c>
      <c r="K125" s="202" t="s">
        <v>137</v>
      </c>
    </row>
    <row r="126" spans="1:11" s="8" customFormat="1" ht="11.25" customHeight="1" x14ac:dyDescent="0.2">
      <c r="A126" s="7"/>
      <c r="B126" s="524" t="s">
        <v>13</v>
      </c>
      <c r="C126" s="524"/>
      <c r="D126" s="524"/>
      <c r="E126" s="524"/>
      <c r="F126" s="524"/>
      <c r="G126" s="524"/>
      <c r="H126" s="524"/>
      <c r="J126" s="302"/>
    </row>
    <row r="127" spans="1:11" s="8" customFormat="1" ht="17.25" customHeight="1" x14ac:dyDescent="0.25">
      <c r="A127" s="7"/>
      <c r="B127" s="205"/>
      <c r="C127" s="205"/>
      <c r="D127" s="205"/>
      <c r="E127" s="203" t="s">
        <v>186</v>
      </c>
      <c r="F127" s="205"/>
      <c r="G127" s="205"/>
      <c r="H127" s="205"/>
      <c r="J127" s="302"/>
    </row>
    <row r="128" spans="1:11" s="8" customFormat="1" ht="11.25" customHeight="1" x14ac:dyDescent="0.2">
      <c r="A128" s="7"/>
      <c r="B128" s="205"/>
      <c r="C128" s="205"/>
      <c r="D128" s="205"/>
      <c r="E128" s="205"/>
      <c r="F128" s="205"/>
      <c r="G128" s="205"/>
      <c r="H128" s="205"/>
      <c r="J128" s="302"/>
    </row>
    <row r="129" spans="1:14" ht="22.5" customHeight="1" x14ac:dyDescent="0.25">
      <c r="A129" s="525" t="s">
        <v>489</v>
      </c>
      <c r="B129" s="525"/>
      <c r="C129" s="525"/>
      <c r="D129" s="525"/>
      <c r="E129" s="525"/>
      <c r="F129" s="525"/>
      <c r="G129" s="525"/>
      <c r="H129" s="525"/>
      <c r="I129" s="525"/>
      <c r="J129" s="525"/>
      <c r="K129" s="525"/>
    </row>
    <row r="130" spans="1:14" s="10" customFormat="1" ht="30" customHeight="1" x14ac:dyDescent="0.2">
      <c r="A130" s="526" t="s">
        <v>136</v>
      </c>
      <c r="B130" s="527"/>
      <c r="C130" s="528"/>
      <c r="D130" s="526" t="s">
        <v>190</v>
      </c>
      <c r="E130" s="527"/>
      <c r="F130" s="527"/>
      <c r="G130" s="528"/>
      <c r="H130" s="526" t="s">
        <v>135</v>
      </c>
      <c r="I130" s="527"/>
      <c r="J130" s="527"/>
      <c r="K130" s="528"/>
      <c r="N130" s="10" t="s">
        <v>191</v>
      </c>
    </row>
    <row r="131" spans="1:14" s="56" customFormat="1" ht="12.75" customHeight="1" x14ac:dyDescent="0.2">
      <c r="A131" s="529">
        <v>1</v>
      </c>
      <c r="B131" s="530"/>
      <c r="C131" s="531"/>
      <c r="D131" s="529">
        <v>2</v>
      </c>
      <c r="E131" s="530"/>
      <c r="F131" s="530"/>
      <c r="G131" s="531"/>
      <c r="H131" s="529">
        <v>3</v>
      </c>
      <c r="I131" s="530"/>
      <c r="J131" s="530"/>
      <c r="K131" s="531"/>
    </row>
    <row r="132" spans="1:14" s="9" customFormat="1" ht="12.75" customHeight="1" x14ac:dyDescent="0.2">
      <c r="A132" s="265" t="s">
        <v>404</v>
      </c>
      <c r="B132" s="204"/>
      <c r="C132" s="204"/>
      <c r="D132" s="520">
        <f>SUM(D133:G140)</f>
        <v>0</v>
      </c>
      <c r="E132" s="521"/>
      <c r="F132" s="521"/>
      <c r="G132" s="522"/>
      <c r="H132" s="520"/>
      <c r="I132" s="521"/>
      <c r="J132" s="521"/>
      <c r="K132" s="522"/>
    </row>
    <row r="133" spans="1:14" s="9" customFormat="1" ht="12.75" customHeight="1" x14ac:dyDescent="0.2">
      <c r="A133" s="517" t="s">
        <v>133</v>
      </c>
      <c r="B133" s="518"/>
      <c r="C133" s="519"/>
      <c r="D133" s="520">
        <v>0</v>
      </c>
      <c r="E133" s="521"/>
      <c r="F133" s="521"/>
      <c r="G133" s="522"/>
      <c r="H133" s="520"/>
      <c r="I133" s="521"/>
      <c r="J133" s="521"/>
      <c r="K133" s="522"/>
    </row>
    <row r="134" spans="1:14" s="9" customFormat="1" ht="12.75" customHeight="1" x14ac:dyDescent="0.2">
      <c r="A134" s="517" t="s">
        <v>132</v>
      </c>
      <c r="B134" s="518"/>
      <c r="C134" s="519"/>
      <c r="D134" s="520">
        <v>0</v>
      </c>
      <c r="E134" s="521"/>
      <c r="F134" s="521"/>
      <c r="G134" s="522"/>
      <c r="H134" s="520"/>
      <c r="I134" s="521"/>
      <c r="J134" s="521"/>
      <c r="K134" s="522"/>
    </row>
    <row r="135" spans="1:14" s="9" customFormat="1" ht="12.75" customHeight="1" x14ac:dyDescent="0.2">
      <c r="A135" s="517" t="s">
        <v>131</v>
      </c>
      <c r="B135" s="518"/>
      <c r="C135" s="519"/>
      <c r="D135" s="520">
        <v>0</v>
      </c>
      <c r="E135" s="521"/>
      <c r="F135" s="521"/>
      <c r="G135" s="522"/>
      <c r="H135" s="520"/>
      <c r="I135" s="521"/>
      <c r="J135" s="521"/>
      <c r="K135" s="522"/>
    </row>
    <row r="136" spans="1:14" s="9" customFormat="1" ht="12.75" customHeight="1" x14ac:dyDescent="0.2">
      <c r="A136" s="517" t="s">
        <v>130</v>
      </c>
      <c r="B136" s="518"/>
      <c r="C136" s="519"/>
      <c r="D136" s="520">
        <v>0</v>
      </c>
      <c r="E136" s="521"/>
      <c r="F136" s="521"/>
      <c r="G136" s="522"/>
      <c r="H136" s="520"/>
      <c r="I136" s="521"/>
      <c r="J136" s="521"/>
      <c r="K136" s="522"/>
    </row>
    <row r="137" spans="1:14" s="9" customFormat="1" ht="12.75" customHeight="1" x14ac:dyDescent="0.2">
      <c r="A137" s="517" t="s">
        <v>129</v>
      </c>
      <c r="B137" s="518"/>
      <c r="C137" s="519"/>
      <c r="D137" s="520">
        <v>0</v>
      </c>
      <c r="E137" s="521"/>
      <c r="F137" s="521"/>
      <c r="G137" s="522"/>
      <c r="H137" s="520"/>
      <c r="I137" s="521"/>
      <c r="J137" s="521"/>
      <c r="K137" s="522"/>
    </row>
    <row r="138" spans="1:14" s="9" customFormat="1" ht="12.75" customHeight="1" x14ac:dyDescent="0.2">
      <c r="A138" s="517" t="s">
        <v>128</v>
      </c>
      <c r="B138" s="518"/>
      <c r="C138" s="519"/>
      <c r="D138" s="520">
        <v>0</v>
      </c>
      <c r="E138" s="521"/>
      <c r="F138" s="521"/>
      <c r="G138" s="522"/>
      <c r="H138" s="520"/>
      <c r="I138" s="521"/>
      <c r="J138" s="521"/>
      <c r="K138" s="522"/>
    </row>
    <row r="139" spans="1:14" s="9" customFormat="1" ht="12.75" customHeight="1" x14ac:dyDescent="0.2">
      <c r="A139" s="517" t="s">
        <v>127</v>
      </c>
      <c r="B139" s="518"/>
      <c r="C139" s="519"/>
      <c r="D139" s="520">
        <v>0</v>
      </c>
      <c r="E139" s="521"/>
      <c r="F139" s="521"/>
      <c r="G139" s="522"/>
      <c r="H139" s="520"/>
      <c r="I139" s="521"/>
      <c r="J139" s="521"/>
      <c r="K139" s="522"/>
    </row>
    <row r="140" spans="1:14" s="9" customFormat="1" ht="12.75" customHeight="1" x14ac:dyDescent="0.2">
      <c r="A140" s="517" t="s">
        <v>126</v>
      </c>
      <c r="B140" s="518"/>
      <c r="C140" s="519"/>
      <c r="D140" s="520">
        <v>0</v>
      </c>
      <c r="E140" s="521"/>
      <c r="F140" s="521"/>
      <c r="G140" s="522"/>
      <c r="H140" s="520"/>
      <c r="I140" s="521"/>
      <c r="J140" s="521"/>
      <c r="K140" s="522"/>
    </row>
    <row r="141" spans="1:14" s="9" customFormat="1" ht="12.75" customHeight="1" x14ac:dyDescent="0.2">
      <c r="A141" s="517" t="s">
        <v>125</v>
      </c>
      <c r="B141" s="518"/>
      <c r="C141" s="519"/>
      <c r="D141" s="520">
        <f>SUM('Прил.4_форма-6-ПЛАНналич.возм'!F136:F145)*1000</f>
        <v>683.5859999999999</v>
      </c>
      <c r="E141" s="521"/>
      <c r="F141" s="521"/>
      <c r="G141" s="522"/>
      <c r="H141" s="520"/>
      <c r="I141" s="521"/>
      <c r="J141" s="521"/>
      <c r="K141" s="522"/>
    </row>
    <row r="142" spans="1:14" s="9" customFormat="1" ht="12.75" customHeight="1" x14ac:dyDescent="0.2">
      <c r="A142" s="514" t="s">
        <v>96</v>
      </c>
      <c r="B142" s="515"/>
      <c r="C142" s="516"/>
      <c r="D142" s="462">
        <f>D141+D132</f>
        <v>683.5859999999999</v>
      </c>
      <c r="E142" s="463"/>
      <c r="F142" s="463"/>
      <c r="G142" s="464"/>
      <c r="H142" s="462"/>
      <c r="I142" s="463"/>
      <c r="J142" s="463"/>
      <c r="K142" s="464"/>
    </row>
    <row r="143" spans="1:14" s="9" customFormat="1" ht="12.75" customHeight="1" x14ac:dyDescent="0.2">
      <c r="A143" s="327"/>
      <c r="B143" s="327"/>
      <c r="C143" s="327"/>
      <c r="D143" s="328"/>
      <c r="E143" s="328"/>
      <c r="F143" s="328"/>
      <c r="G143" s="328"/>
      <c r="H143" s="328"/>
      <c r="I143" s="328"/>
      <c r="J143" s="328"/>
      <c r="K143" s="328"/>
    </row>
    <row r="144" spans="1:14" ht="11.25" customHeight="1" x14ac:dyDescent="0.25">
      <c r="C144" s="5"/>
      <c r="D144" s="5"/>
      <c r="E144" s="5"/>
      <c r="F144" s="5"/>
      <c r="G144" s="5"/>
      <c r="H144" s="5"/>
      <c r="I144" s="5"/>
      <c r="J144" s="299"/>
      <c r="K144" s="60" t="s">
        <v>141</v>
      </c>
    </row>
    <row r="145" spans="1:14" s="3" customFormat="1" ht="11.25" customHeight="1" x14ac:dyDescent="0.2">
      <c r="C145" s="2"/>
      <c r="D145" s="2"/>
      <c r="E145" s="2"/>
      <c r="F145" s="2"/>
      <c r="G145" s="2"/>
      <c r="H145" s="2"/>
      <c r="I145" s="2"/>
      <c r="J145" s="300"/>
      <c r="K145" s="61" t="s">
        <v>110</v>
      </c>
    </row>
    <row r="146" spans="1:14" s="3" customFormat="1" ht="11.25" customHeight="1" x14ac:dyDescent="0.2">
      <c r="C146" s="2"/>
      <c r="D146" s="2"/>
      <c r="E146" s="2"/>
      <c r="F146" s="2"/>
      <c r="G146" s="2"/>
      <c r="H146" s="2"/>
      <c r="I146" s="2"/>
      <c r="J146" s="300"/>
      <c r="K146" s="29" t="s">
        <v>140</v>
      </c>
    </row>
    <row r="147" spans="1:14" s="3" customFormat="1" ht="11.25" customHeight="1" x14ac:dyDescent="0.2">
      <c r="C147" s="2"/>
      <c r="D147" s="2"/>
      <c r="E147" s="2"/>
      <c r="F147" s="2"/>
      <c r="G147" s="2"/>
      <c r="H147" s="2"/>
      <c r="I147" s="2"/>
      <c r="J147" s="300"/>
      <c r="K147" s="29"/>
    </row>
    <row r="148" spans="1:14" s="4" customFormat="1" ht="46.5" customHeight="1" x14ac:dyDescent="0.25">
      <c r="A148" s="500" t="s">
        <v>139</v>
      </c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</row>
    <row r="149" spans="1:14" s="57" customFormat="1" ht="15.75" x14ac:dyDescent="0.25">
      <c r="A149" s="523" t="s">
        <v>120</v>
      </c>
      <c r="B149" s="523"/>
      <c r="C149" s="523"/>
      <c r="D149" s="523"/>
      <c r="E149" s="523"/>
      <c r="F149" s="523"/>
      <c r="G149" s="523"/>
      <c r="H149" s="523"/>
      <c r="I149" s="58" t="s">
        <v>382</v>
      </c>
      <c r="J149" s="301" t="s">
        <v>67</v>
      </c>
      <c r="K149" s="57" t="s">
        <v>137</v>
      </c>
    </row>
    <row r="150" spans="1:14" s="8" customFormat="1" ht="11.25" customHeight="1" x14ac:dyDescent="0.2">
      <c r="A150" s="7"/>
      <c r="B150" s="524" t="s">
        <v>13</v>
      </c>
      <c r="C150" s="524"/>
      <c r="D150" s="524"/>
      <c r="E150" s="524"/>
      <c r="F150" s="524"/>
      <c r="G150" s="524"/>
      <c r="H150" s="524"/>
      <c r="J150" s="302"/>
    </row>
    <row r="151" spans="1:14" s="8" customFormat="1" ht="17.25" customHeight="1" x14ac:dyDescent="0.25">
      <c r="A151" s="7"/>
      <c r="B151" s="180"/>
      <c r="C151" s="180"/>
      <c r="D151" s="180"/>
      <c r="E151" s="179" t="s">
        <v>186</v>
      </c>
      <c r="F151" s="180"/>
      <c r="G151" s="180"/>
      <c r="H151" s="180"/>
      <c r="J151" s="302"/>
    </row>
    <row r="152" spans="1:14" s="8" customFormat="1" ht="11.25" customHeight="1" x14ac:dyDescent="0.2">
      <c r="A152" s="7"/>
      <c r="B152" s="180"/>
      <c r="C152" s="180"/>
      <c r="D152" s="180"/>
      <c r="E152" s="180"/>
      <c r="F152" s="180"/>
      <c r="G152" s="180"/>
      <c r="H152" s="180"/>
      <c r="J152" s="302"/>
    </row>
    <row r="153" spans="1:14" ht="22.5" customHeight="1" x14ac:dyDescent="0.25">
      <c r="A153" s="525" t="s">
        <v>490</v>
      </c>
      <c r="B153" s="525"/>
      <c r="C153" s="525"/>
      <c r="D153" s="525"/>
      <c r="E153" s="525"/>
      <c r="F153" s="525"/>
      <c r="G153" s="525"/>
      <c r="H153" s="525"/>
      <c r="I153" s="525"/>
      <c r="J153" s="525"/>
      <c r="K153" s="525"/>
    </row>
    <row r="154" spans="1:14" s="10" customFormat="1" ht="30" customHeight="1" x14ac:dyDescent="0.2">
      <c r="A154" s="526" t="s">
        <v>136</v>
      </c>
      <c r="B154" s="527"/>
      <c r="C154" s="528"/>
      <c r="D154" s="526" t="s">
        <v>190</v>
      </c>
      <c r="E154" s="527"/>
      <c r="F154" s="527"/>
      <c r="G154" s="528"/>
      <c r="H154" s="526" t="s">
        <v>135</v>
      </c>
      <c r="I154" s="527"/>
      <c r="J154" s="527"/>
      <c r="K154" s="528"/>
      <c r="N154" s="10" t="s">
        <v>191</v>
      </c>
    </row>
    <row r="155" spans="1:14" s="56" customFormat="1" ht="12.75" customHeight="1" x14ac:dyDescent="0.2">
      <c r="A155" s="529">
        <v>1</v>
      </c>
      <c r="B155" s="530"/>
      <c r="C155" s="531"/>
      <c r="D155" s="529">
        <v>2</v>
      </c>
      <c r="E155" s="530"/>
      <c r="F155" s="530"/>
      <c r="G155" s="531"/>
      <c r="H155" s="529">
        <v>3</v>
      </c>
      <c r="I155" s="530"/>
      <c r="J155" s="530"/>
      <c r="K155" s="531"/>
    </row>
    <row r="156" spans="1:14" s="9" customFormat="1" ht="12.75" customHeight="1" x14ac:dyDescent="0.2">
      <c r="A156" s="265" t="s">
        <v>404</v>
      </c>
      <c r="B156" s="181"/>
      <c r="C156" s="181"/>
      <c r="D156" s="520">
        <f>SUM(D157:G164)</f>
        <v>0</v>
      </c>
      <c r="E156" s="521"/>
      <c r="F156" s="521"/>
      <c r="G156" s="522"/>
      <c r="H156" s="520"/>
      <c r="I156" s="521"/>
      <c r="J156" s="521"/>
      <c r="K156" s="522"/>
    </row>
    <row r="157" spans="1:14" s="9" customFormat="1" ht="12.75" customHeight="1" x14ac:dyDescent="0.2">
      <c r="A157" s="517" t="s">
        <v>133</v>
      </c>
      <c r="B157" s="518"/>
      <c r="C157" s="519"/>
      <c r="D157" s="520">
        <v>0</v>
      </c>
      <c r="E157" s="521"/>
      <c r="F157" s="521"/>
      <c r="G157" s="522"/>
      <c r="H157" s="520"/>
      <c r="I157" s="521"/>
      <c r="J157" s="521"/>
      <c r="K157" s="522"/>
    </row>
    <row r="158" spans="1:14" s="9" customFormat="1" ht="12.75" customHeight="1" x14ac:dyDescent="0.2">
      <c r="A158" s="517" t="s">
        <v>132</v>
      </c>
      <c r="B158" s="518"/>
      <c r="C158" s="519"/>
      <c r="D158" s="520">
        <v>0</v>
      </c>
      <c r="E158" s="521"/>
      <c r="F158" s="521"/>
      <c r="G158" s="522"/>
      <c r="H158" s="520"/>
      <c r="I158" s="521"/>
      <c r="J158" s="521"/>
      <c r="K158" s="522"/>
    </row>
    <row r="159" spans="1:14" s="9" customFormat="1" ht="12.75" customHeight="1" x14ac:dyDescent="0.2">
      <c r="A159" s="517" t="s">
        <v>131</v>
      </c>
      <c r="B159" s="518"/>
      <c r="C159" s="519"/>
      <c r="D159" s="520">
        <v>0</v>
      </c>
      <c r="E159" s="521"/>
      <c r="F159" s="521"/>
      <c r="G159" s="522"/>
      <c r="H159" s="520"/>
      <c r="I159" s="521"/>
      <c r="J159" s="521"/>
      <c r="K159" s="522"/>
    </row>
    <row r="160" spans="1:14" s="9" customFormat="1" ht="12.75" customHeight="1" x14ac:dyDescent="0.2">
      <c r="A160" s="517" t="s">
        <v>130</v>
      </c>
      <c r="B160" s="518"/>
      <c r="C160" s="519"/>
      <c r="D160" s="520">
        <v>0</v>
      </c>
      <c r="E160" s="521"/>
      <c r="F160" s="521"/>
      <c r="G160" s="522"/>
      <c r="H160" s="520"/>
      <c r="I160" s="521"/>
      <c r="J160" s="521"/>
      <c r="K160" s="522"/>
    </row>
    <row r="161" spans="1:11" s="9" customFormat="1" ht="12.75" customHeight="1" x14ac:dyDescent="0.2">
      <c r="A161" s="517" t="s">
        <v>129</v>
      </c>
      <c r="B161" s="518"/>
      <c r="C161" s="519"/>
      <c r="D161" s="520">
        <v>0</v>
      </c>
      <c r="E161" s="521"/>
      <c r="F161" s="521"/>
      <c r="G161" s="522"/>
      <c r="H161" s="520"/>
      <c r="I161" s="521"/>
      <c r="J161" s="521"/>
      <c r="K161" s="522"/>
    </row>
    <row r="162" spans="1:11" s="9" customFormat="1" ht="12.75" customHeight="1" x14ac:dyDescent="0.2">
      <c r="A162" s="517" t="s">
        <v>128</v>
      </c>
      <c r="B162" s="518"/>
      <c r="C162" s="519"/>
      <c r="D162" s="520">
        <v>0</v>
      </c>
      <c r="E162" s="521"/>
      <c r="F162" s="521"/>
      <c r="G162" s="522"/>
      <c r="H162" s="520"/>
      <c r="I162" s="521"/>
      <c r="J162" s="521"/>
      <c r="K162" s="522"/>
    </row>
    <row r="163" spans="1:11" s="9" customFormat="1" ht="12.75" customHeight="1" x14ac:dyDescent="0.2">
      <c r="A163" s="517" t="s">
        <v>127</v>
      </c>
      <c r="B163" s="518"/>
      <c r="C163" s="519"/>
      <c r="D163" s="520">
        <v>0</v>
      </c>
      <c r="E163" s="521"/>
      <c r="F163" s="521"/>
      <c r="G163" s="522"/>
      <c r="H163" s="520"/>
      <c r="I163" s="521"/>
      <c r="J163" s="521"/>
      <c r="K163" s="522"/>
    </row>
    <row r="164" spans="1:11" s="9" customFormat="1" ht="12.75" customHeight="1" x14ac:dyDescent="0.2">
      <c r="A164" s="517" t="s">
        <v>126</v>
      </c>
      <c r="B164" s="518"/>
      <c r="C164" s="519"/>
      <c r="D164" s="520">
        <v>0</v>
      </c>
      <c r="E164" s="521"/>
      <c r="F164" s="521"/>
      <c r="G164" s="522"/>
      <c r="H164" s="520"/>
      <c r="I164" s="521"/>
      <c r="J164" s="521"/>
      <c r="K164" s="522"/>
    </row>
    <row r="165" spans="1:11" s="9" customFormat="1" ht="12.75" customHeight="1" x14ac:dyDescent="0.2">
      <c r="A165" s="517" t="s">
        <v>125</v>
      </c>
      <c r="B165" s="518"/>
      <c r="C165" s="519"/>
      <c r="D165" s="520">
        <f>SUM('Прил.4_форма-6-ПЛАНналич.возм'!F160:F169)*1000</f>
        <v>656.60199999999998</v>
      </c>
      <c r="E165" s="521"/>
      <c r="F165" s="521"/>
      <c r="G165" s="522"/>
      <c r="H165" s="520"/>
      <c r="I165" s="521"/>
      <c r="J165" s="521"/>
      <c r="K165" s="522"/>
    </row>
    <row r="166" spans="1:11" s="9" customFormat="1" ht="12.75" customHeight="1" x14ac:dyDescent="0.2">
      <c r="A166" s="514" t="s">
        <v>96</v>
      </c>
      <c r="B166" s="515"/>
      <c r="C166" s="516"/>
      <c r="D166" s="462">
        <f>D165+D156</f>
        <v>656.60199999999998</v>
      </c>
      <c r="E166" s="463"/>
      <c r="F166" s="463"/>
      <c r="G166" s="464"/>
      <c r="H166" s="462"/>
      <c r="I166" s="463"/>
      <c r="J166" s="463"/>
      <c r="K166" s="464"/>
    </row>
    <row r="167" spans="1:11" s="9" customFormat="1" ht="12.75" customHeight="1" x14ac:dyDescent="0.2">
      <c r="A167" s="327"/>
      <c r="B167" s="327"/>
      <c r="C167" s="327"/>
      <c r="D167" s="328"/>
      <c r="E167" s="328"/>
      <c r="F167" s="328"/>
      <c r="G167" s="328"/>
      <c r="H167" s="328"/>
      <c r="I167" s="328"/>
      <c r="J167" s="328"/>
      <c r="K167" s="328"/>
    </row>
    <row r="168" spans="1:11" ht="11.25" customHeight="1" x14ac:dyDescent="0.25">
      <c r="C168" s="5"/>
      <c r="D168" s="5"/>
      <c r="E168" s="5"/>
      <c r="F168" s="5"/>
      <c r="G168" s="5"/>
      <c r="H168" s="5"/>
      <c r="I168" s="5"/>
      <c r="J168" s="299"/>
      <c r="K168" s="60" t="s">
        <v>141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300"/>
      <c r="K169" s="61" t="s">
        <v>110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300"/>
      <c r="K170" s="29" t="s">
        <v>140</v>
      </c>
    </row>
    <row r="171" spans="1:11" s="3" customFormat="1" ht="11.25" customHeight="1" x14ac:dyDescent="0.2">
      <c r="C171" s="2"/>
      <c r="D171" s="2"/>
      <c r="E171" s="2"/>
      <c r="F171" s="2"/>
      <c r="G171" s="2"/>
      <c r="H171" s="2"/>
      <c r="I171" s="2"/>
      <c r="J171" s="300"/>
      <c r="K171" s="29"/>
    </row>
    <row r="172" spans="1:11" s="4" customFormat="1" ht="46.5" customHeight="1" x14ac:dyDescent="0.25">
      <c r="A172" s="500" t="s">
        <v>139</v>
      </c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</row>
    <row r="173" spans="1:11" s="213" customFormat="1" ht="15.75" x14ac:dyDescent="0.25">
      <c r="A173" s="523" t="s">
        <v>120</v>
      </c>
      <c r="B173" s="523"/>
      <c r="C173" s="523"/>
      <c r="D173" s="523"/>
      <c r="E173" s="523"/>
      <c r="F173" s="523"/>
      <c r="G173" s="523"/>
      <c r="H173" s="523"/>
      <c r="I173" s="58" t="s">
        <v>382</v>
      </c>
      <c r="J173" s="301" t="s">
        <v>67</v>
      </c>
      <c r="K173" s="213" t="s">
        <v>137</v>
      </c>
    </row>
    <row r="174" spans="1:11" s="8" customFormat="1" ht="11.25" customHeight="1" x14ac:dyDescent="0.2">
      <c r="A174" s="7"/>
      <c r="B174" s="524" t="s">
        <v>13</v>
      </c>
      <c r="C174" s="524"/>
      <c r="D174" s="524"/>
      <c r="E174" s="524"/>
      <c r="F174" s="524"/>
      <c r="G174" s="524"/>
      <c r="H174" s="524"/>
      <c r="J174" s="302"/>
    </row>
    <row r="175" spans="1:11" s="8" customFormat="1" ht="17.25" customHeight="1" x14ac:dyDescent="0.25">
      <c r="A175" s="7"/>
      <c r="B175" s="216"/>
      <c r="C175" s="216"/>
      <c r="D175" s="216"/>
      <c r="E175" s="214" t="s">
        <v>186</v>
      </c>
      <c r="F175" s="216"/>
      <c r="G175" s="216"/>
      <c r="H175" s="216"/>
      <c r="J175" s="302"/>
    </row>
    <row r="176" spans="1:11" s="8" customFormat="1" ht="11.25" customHeight="1" x14ac:dyDescent="0.2">
      <c r="A176" s="7"/>
      <c r="B176" s="216"/>
      <c r="C176" s="216"/>
      <c r="D176" s="216"/>
      <c r="E176" s="216"/>
      <c r="F176" s="216"/>
      <c r="G176" s="216"/>
      <c r="H176" s="216"/>
      <c r="J176" s="302"/>
    </row>
    <row r="177" spans="1:14" ht="22.5" customHeight="1" x14ac:dyDescent="0.25">
      <c r="A177" s="525" t="s">
        <v>491</v>
      </c>
      <c r="B177" s="525"/>
      <c r="C177" s="525"/>
      <c r="D177" s="525"/>
      <c r="E177" s="525"/>
      <c r="F177" s="525"/>
      <c r="G177" s="525"/>
      <c r="H177" s="525"/>
      <c r="I177" s="525"/>
      <c r="J177" s="525"/>
      <c r="K177" s="525"/>
    </row>
    <row r="178" spans="1:14" s="10" customFormat="1" ht="30" customHeight="1" x14ac:dyDescent="0.2">
      <c r="A178" s="526" t="s">
        <v>136</v>
      </c>
      <c r="B178" s="527"/>
      <c r="C178" s="528"/>
      <c r="D178" s="526" t="s">
        <v>190</v>
      </c>
      <c r="E178" s="527"/>
      <c r="F178" s="527"/>
      <c r="G178" s="528"/>
      <c r="H178" s="526" t="s">
        <v>135</v>
      </c>
      <c r="I178" s="527"/>
      <c r="J178" s="527"/>
      <c r="K178" s="528"/>
      <c r="N178" s="10" t="s">
        <v>191</v>
      </c>
    </row>
    <row r="179" spans="1:14" s="56" customFormat="1" ht="12.75" customHeight="1" x14ac:dyDescent="0.2">
      <c r="A179" s="529">
        <v>1</v>
      </c>
      <c r="B179" s="530"/>
      <c r="C179" s="531"/>
      <c r="D179" s="529">
        <v>2</v>
      </c>
      <c r="E179" s="530"/>
      <c r="F179" s="530"/>
      <c r="G179" s="531"/>
      <c r="H179" s="529">
        <v>3</v>
      </c>
      <c r="I179" s="530"/>
      <c r="J179" s="530"/>
      <c r="K179" s="531"/>
    </row>
    <row r="180" spans="1:14" s="9" customFormat="1" ht="12.75" customHeight="1" x14ac:dyDescent="0.2">
      <c r="A180" s="265" t="s">
        <v>404</v>
      </c>
      <c r="B180" s="215"/>
      <c r="C180" s="215"/>
      <c r="D180" s="520">
        <f>SUM(D181:G188)</f>
        <v>0</v>
      </c>
      <c r="E180" s="521"/>
      <c r="F180" s="521"/>
      <c r="G180" s="522"/>
      <c r="H180" s="520"/>
      <c r="I180" s="521"/>
      <c r="J180" s="521"/>
      <c r="K180" s="522"/>
    </row>
    <row r="181" spans="1:14" s="9" customFormat="1" ht="12.75" customHeight="1" x14ac:dyDescent="0.2">
      <c r="A181" s="517" t="s">
        <v>133</v>
      </c>
      <c r="B181" s="518"/>
      <c r="C181" s="519"/>
      <c r="D181" s="520">
        <v>0</v>
      </c>
      <c r="E181" s="521"/>
      <c r="F181" s="521"/>
      <c r="G181" s="522"/>
      <c r="H181" s="520"/>
      <c r="I181" s="521"/>
      <c r="J181" s="521"/>
      <c r="K181" s="522"/>
    </row>
    <row r="182" spans="1:14" s="9" customFormat="1" ht="12.75" customHeight="1" x14ac:dyDescent="0.2">
      <c r="A182" s="517" t="s">
        <v>132</v>
      </c>
      <c r="B182" s="518"/>
      <c r="C182" s="519"/>
      <c r="D182" s="520">
        <v>0</v>
      </c>
      <c r="E182" s="521"/>
      <c r="F182" s="521"/>
      <c r="G182" s="522"/>
      <c r="H182" s="520"/>
      <c r="I182" s="521"/>
      <c r="J182" s="521"/>
      <c r="K182" s="522"/>
    </row>
    <row r="183" spans="1:14" s="9" customFormat="1" ht="12.75" customHeight="1" x14ac:dyDescent="0.2">
      <c r="A183" s="517" t="s">
        <v>131</v>
      </c>
      <c r="B183" s="518"/>
      <c r="C183" s="519"/>
      <c r="D183" s="520">
        <v>0</v>
      </c>
      <c r="E183" s="521"/>
      <c r="F183" s="521"/>
      <c r="G183" s="522"/>
      <c r="H183" s="520"/>
      <c r="I183" s="521"/>
      <c r="J183" s="521"/>
      <c r="K183" s="522"/>
    </row>
    <row r="184" spans="1:14" s="9" customFormat="1" ht="12.75" customHeight="1" x14ac:dyDescent="0.2">
      <c r="A184" s="517" t="s">
        <v>130</v>
      </c>
      <c r="B184" s="518"/>
      <c r="C184" s="519"/>
      <c r="D184" s="520">
        <v>0</v>
      </c>
      <c r="E184" s="521"/>
      <c r="F184" s="521"/>
      <c r="G184" s="522"/>
      <c r="H184" s="520"/>
      <c r="I184" s="521"/>
      <c r="J184" s="521"/>
      <c r="K184" s="522"/>
    </row>
    <row r="185" spans="1:14" s="9" customFormat="1" ht="12.75" customHeight="1" x14ac:dyDescent="0.2">
      <c r="A185" s="517" t="s">
        <v>129</v>
      </c>
      <c r="B185" s="518"/>
      <c r="C185" s="519"/>
      <c r="D185" s="520">
        <v>0</v>
      </c>
      <c r="E185" s="521"/>
      <c r="F185" s="521"/>
      <c r="G185" s="522"/>
      <c r="H185" s="520"/>
      <c r="I185" s="521"/>
      <c r="J185" s="521"/>
      <c r="K185" s="522"/>
    </row>
    <row r="186" spans="1:14" s="9" customFormat="1" ht="12.75" customHeight="1" x14ac:dyDescent="0.2">
      <c r="A186" s="517" t="s">
        <v>128</v>
      </c>
      <c r="B186" s="518"/>
      <c r="C186" s="519"/>
      <c r="D186" s="520">
        <v>0</v>
      </c>
      <c r="E186" s="521"/>
      <c r="F186" s="521"/>
      <c r="G186" s="522"/>
      <c r="H186" s="520"/>
      <c r="I186" s="521"/>
      <c r="J186" s="521"/>
      <c r="K186" s="522"/>
    </row>
    <row r="187" spans="1:14" s="9" customFormat="1" ht="12.75" customHeight="1" x14ac:dyDescent="0.2">
      <c r="A187" s="517" t="s">
        <v>127</v>
      </c>
      <c r="B187" s="518"/>
      <c r="C187" s="519"/>
      <c r="D187" s="520">
        <v>0</v>
      </c>
      <c r="E187" s="521"/>
      <c r="F187" s="521"/>
      <c r="G187" s="522"/>
      <c r="H187" s="520"/>
      <c r="I187" s="521"/>
      <c r="J187" s="521"/>
      <c r="K187" s="522"/>
    </row>
    <row r="188" spans="1:14" s="9" customFormat="1" ht="12.75" customHeight="1" x14ac:dyDescent="0.2">
      <c r="A188" s="517" t="s">
        <v>126</v>
      </c>
      <c r="B188" s="518"/>
      <c r="C188" s="519"/>
      <c r="D188" s="520">
        <v>0</v>
      </c>
      <c r="E188" s="521"/>
      <c r="F188" s="521"/>
      <c r="G188" s="522"/>
      <c r="H188" s="520"/>
      <c r="I188" s="521"/>
      <c r="J188" s="521"/>
      <c r="K188" s="522"/>
    </row>
    <row r="189" spans="1:14" s="9" customFormat="1" ht="12.75" customHeight="1" x14ac:dyDescent="0.2">
      <c r="A189" s="517" t="s">
        <v>125</v>
      </c>
      <c r="B189" s="518"/>
      <c r="C189" s="519"/>
      <c r="D189" s="520">
        <f>SUM('Прил.4_форма-6-ПЛАНналич.возм'!F184:F193)*1000</f>
        <v>683.06</v>
      </c>
      <c r="E189" s="521"/>
      <c r="F189" s="521"/>
      <c r="G189" s="522"/>
      <c r="H189" s="520"/>
      <c r="I189" s="521"/>
      <c r="J189" s="521"/>
      <c r="K189" s="522"/>
    </row>
    <row r="190" spans="1:14" s="9" customFormat="1" ht="12.75" customHeight="1" x14ac:dyDescent="0.2">
      <c r="A190" s="514" t="s">
        <v>96</v>
      </c>
      <c r="B190" s="515"/>
      <c r="C190" s="516"/>
      <c r="D190" s="462">
        <f>D189+D180</f>
        <v>683.06</v>
      </c>
      <c r="E190" s="463"/>
      <c r="F190" s="463"/>
      <c r="G190" s="464"/>
      <c r="H190" s="462"/>
      <c r="I190" s="463"/>
      <c r="J190" s="463"/>
      <c r="K190" s="464"/>
    </row>
    <row r="191" spans="1:14" s="9" customFormat="1" ht="12.75" customHeight="1" x14ac:dyDescent="0.2">
      <c r="A191" s="327"/>
      <c r="B191" s="327"/>
      <c r="C191" s="327"/>
      <c r="D191" s="328"/>
      <c r="E191" s="328"/>
      <c r="F191" s="328"/>
      <c r="G191" s="328"/>
      <c r="H191" s="328"/>
      <c r="I191" s="328"/>
      <c r="J191" s="328"/>
      <c r="K191" s="328"/>
    </row>
    <row r="192" spans="1:14" ht="11.25" customHeight="1" x14ac:dyDescent="0.25">
      <c r="C192" s="5"/>
      <c r="D192" s="5"/>
      <c r="E192" s="5"/>
      <c r="F192" s="5"/>
      <c r="G192" s="5"/>
      <c r="H192" s="5"/>
      <c r="I192" s="5"/>
      <c r="J192" s="299"/>
      <c r="K192" s="60" t="s">
        <v>141</v>
      </c>
    </row>
    <row r="193" spans="1:14" s="3" customFormat="1" ht="11.25" customHeight="1" x14ac:dyDescent="0.2">
      <c r="C193" s="2"/>
      <c r="D193" s="2"/>
      <c r="E193" s="2"/>
      <c r="F193" s="2"/>
      <c r="G193" s="2"/>
      <c r="H193" s="2"/>
      <c r="I193" s="2"/>
      <c r="J193" s="300"/>
      <c r="K193" s="61" t="s">
        <v>110</v>
      </c>
    </row>
    <row r="194" spans="1:14" s="3" customFormat="1" ht="11.25" customHeight="1" x14ac:dyDescent="0.2">
      <c r="C194" s="2"/>
      <c r="D194" s="2"/>
      <c r="E194" s="2"/>
      <c r="F194" s="2"/>
      <c r="G194" s="2"/>
      <c r="H194" s="2"/>
      <c r="I194" s="2"/>
      <c r="J194" s="300"/>
      <c r="K194" s="29" t="s">
        <v>140</v>
      </c>
    </row>
    <row r="195" spans="1:14" s="3" customFormat="1" ht="11.25" customHeight="1" x14ac:dyDescent="0.2">
      <c r="C195" s="2"/>
      <c r="D195" s="2"/>
      <c r="E195" s="2"/>
      <c r="F195" s="2"/>
      <c r="G195" s="2"/>
      <c r="H195" s="2"/>
      <c r="I195" s="2"/>
      <c r="J195" s="300"/>
      <c r="K195" s="29"/>
    </row>
    <row r="196" spans="1:14" s="4" customFormat="1" ht="46.5" customHeight="1" x14ac:dyDescent="0.25">
      <c r="A196" s="500" t="s">
        <v>139</v>
      </c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</row>
    <row r="197" spans="1:14" s="213" customFormat="1" ht="15.75" x14ac:dyDescent="0.25">
      <c r="A197" s="523" t="s">
        <v>120</v>
      </c>
      <c r="B197" s="523"/>
      <c r="C197" s="523"/>
      <c r="D197" s="523"/>
      <c r="E197" s="523"/>
      <c r="F197" s="523"/>
      <c r="G197" s="523"/>
      <c r="H197" s="523"/>
      <c r="I197" s="58" t="s">
        <v>382</v>
      </c>
      <c r="J197" s="301" t="s">
        <v>67</v>
      </c>
      <c r="K197" s="213" t="s">
        <v>137</v>
      </c>
    </row>
    <row r="198" spans="1:14" s="8" customFormat="1" ht="11.25" customHeight="1" x14ac:dyDescent="0.2">
      <c r="A198" s="7"/>
      <c r="B198" s="524" t="s">
        <v>13</v>
      </c>
      <c r="C198" s="524"/>
      <c r="D198" s="524"/>
      <c r="E198" s="524"/>
      <c r="F198" s="524"/>
      <c r="G198" s="524"/>
      <c r="H198" s="524"/>
      <c r="J198" s="302"/>
    </row>
    <row r="199" spans="1:14" s="8" customFormat="1" ht="17.25" customHeight="1" x14ac:dyDescent="0.25">
      <c r="A199" s="7"/>
      <c r="B199" s="216"/>
      <c r="C199" s="216"/>
      <c r="D199" s="216"/>
      <c r="E199" s="214" t="s">
        <v>186</v>
      </c>
      <c r="F199" s="216"/>
      <c r="G199" s="216"/>
      <c r="H199" s="216"/>
      <c r="J199" s="302"/>
    </row>
    <row r="200" spans="1:14" s="8" customFormat="1" ht="11.25" customHeight="1" x14ac:dyDescent="0.2">
      <c r="A200" s="7"/>
      <c r="B200" s="216"/>
      <c r="C200" s="216"/>
      <c r="D200" s="216"/>
      <c r="E200" s="216"/>
      <c r="F200" s="216"/>
      <c r="G200" s="216"/>
      <c r="H200" s="216"/>
      <c r="J200" s="302"/>
    </row>
    <row r="201" spans="1:14" ht="22.5" customHeight="1" x14ac:dyDescent="0.25">
      <c r="A201" s="525" t="s">
        <v>492</v>
      </c>
      <c r="B201" s="525"/>
      <c r="C201" s="525"/>
      <c r="D201" s="525"/>
      <c r="E201" s="525"/>
      <c r="F201" s="525"/>
      <c r="G201" s="525"/>
      <c r="H201" s="525"/>
      <c r="I201" s="525"/>
      <c r="J201" s="525"/>
      <c r="K201" s="525"/>
    </row>
    <row r="202" spans="1:14" s="10" customFormat="1" ht="30" customHeight="1" x14ac:dyDescent="0.2">
      <c r="A202" s="526" t="s">
        <v>136</v>
      </c>
      <c r="B202" s="527"/>
      <c r="C202" s="528"/>
      <c r="D202" s="526" t="s">
        <v>190</v>
      </c>
      <c r="E202" s="527"/>
      <c r="F202" s="527"/>
      <c r="G202" s="528"/>
      <c r="H202" s="526" t="s">
        <v>135</v>
      </c>
      <c r="I202" s="527"/>
      <c r="J202" s="527"/>
      <c r="K202" s="528"/>
      <c r="N202" s="10" t="s">
        <v>191</v>
      </c>
    </row>
    <row r="203" spans="1:14" s="56" customFormat="1" ht="12.75" customHeight="1" x14ac:dyDescent="0.2">
      <c r="A203" s="529">
        <v>1</v>
      </c>
      <c r="B203" s="530"/>
      <c r="C203" s="531"/>
      <c r="D203" s="529">
        <v>2</v>
      </c>
      <c r="E203" s="530"/>
      <c r="F203" s="530"/>
      <c r="G203" s="531"/>
      <c r="H203" s="529">
        <v>3</v>
      </c>
      <c r="I203" s="530"/>
      <c r="J203" s="530"/>
      <c r="K203" s="531"/>
    </row>
    <row r="204" spans="1:14" s="9" customFormat="1" ht="12.75" customHeight="1" x14ac:dyDescent="0.2">
      <c r="A204" s="265" t="s">
        <v>404</v>
      </c>
      <c r="B204" s="215"/>
      <c r="C204" s="215"/>
      <c r="D204" s="520">
        <f>SUM(D205:G212)</f>
        <v>0</v>
      </c>
      <c r="E204" s="521"/>
      <c r="F204" s="521"/>
      <c r="G204" s="522"/>
      <c r="H204" s="520"/>
      <c r="I204" s="521"/>
      <c r="J204" s="521"/>
      <c r="K204" s="522"/>
    </row>
    <row r="205" spans="1:14" s="9" customFormat="1" ht="12.75" customHeight="1" x14ac:dyDescent="0.2">
      <c r="A205" s="517" t="s">
        <v>133</v>
      </c>
      <c r="B205" s="518"/>
      <c r="C205" s="519"/>
      <c r="D205" s="520">
        <v>0</v>
      </c>
      <c r="E205" s="521"/>
      <c r="F205" s="521"/>
      <c r="G205" s="522"/>
      <c r="H205" s="520"/>
      <c r="I205" s="521"/>
      <c r="J205" s="521"/>
      <c r="K205" s="522"/>
    </row>
    <row r="206" spans="1:14" s="9" customFormat="1" ht="12.75" customHeight="1" x14ac:dyDescent="0.2">
      <c r="A206" s="517" t="s">
        <v>132</v>
      </c>
      <c r="B206" s="518"/>
      <c r="C206" s="519"/>
      <c r="D206" s="520">
        <v>0</v>
      </c>
      <c r="E206" s="521"/>
      <c r="F206" s="521"/>
      <c r="G206" s="522"/>
      <c r="H206" s="520"/>
      <c r="I206" s="521"/>
      <c r="J206" s="521"/>
      <c r="K206" s="522"/>
    </row>
    <row r="207" spans="1:14" s="9" customFormat="1" ht="12.75" customHeight="1" x14ac:dyDescent="0.2">
      <c r="A207" s="517" t="s">
        <v>131</v>
      </c>
      <c r="B207" s="518"/>
      <c r="C207" s="519"/>
      <c r="D207" s="520">
        <v>0</v>
      </c>
      <c r="E207" s="521"/>
      <c r="F207" s="521"/>
      <c r="G207" s="522"/>
      <c r="H207" s="520"/>
      <c r="I207" s="521"/>
      <c r="J207" s="521"/>
      <c r="K207" s="522"/>
    </row>
    <row r="208" spans="1:14" s="9" customFormat="1" ht="12.75" customHeight="1" x14ac:dyDescent="0.2">
      <c r="A208" s="517" t="s">
        <v>130</v>
      </c>
      <c r="B208" s="518"/>
      <c r="C208" s="519"/>
      <c r="D208" s="520">
        <v>0</v>
      </c>
      <c r="E208" s="521"/>
      <c r="F208" s="521"/>
      <c r="G208" s="522"/>
      <c r="H208" s="520"/>
      <c r="I208" s="521"/>
      <c r="J208" s="521"/>
      <c r="K208" s="522"/>
    </row>
    <row r="209" spans="1:11" s="9" customFormat="1" ht="12.75" customHeight="1" x14ac:dyDescent="0.2">
      <c r="A209" s="517" t="s">
        <v>129</v>
      </c>
      <c r="B209" s="518"/>
      <c r="C209" s="519"/>
      <c r="D209" s="520">
        <v>0</v>
      </c>
      <c r="E209" s="521"/>
      <c r="F209" s="521"/>
      <c r="G209" s="522"/>
      <c r="H209" s="520"/>
      <c r="I209" s="521"/>
      <c r="J209" s="521"/>
      <c r="K209" s="522"/>
    </row>
    <row r="210" spans="1:11" s="9" customFormat="1" ht="12.75" customHeight="1" x14ac:dyDescent="0.2">
      <c r="A210" s="517" t="s">
        <v>128</v>
      </c>
      <c r="B210" s="518"/>
      <c r="C210" s="519"/>
      <c r="D210" s="520">
        <v>0</v>
      </c>
      <c r="E210" s="521"/>
      <c r="F210" s="521"/>
      <c r="G210" s="522"/>
      <c r="H210" s="520"/>
      <c r="I210" s="521"/>
      <c r="J210" s="521"/>
      <c r="K210" s="522"/>
    </row>
    <row r="211" spans="1:11" s="9" customFormat="1" ht="12.75" customHeight="1" x14ac:dyDescent="0.2">
      <c r="A211" s="517" t="s">
        <v>127</v>
      </c>
      <c r="B211" s="518"/>
      <c r="C211" s="519"/>
      <c r="D211" s="520">
        <v>0</v>
      </c>
      <c r="E211" s="521"/>
      <c r="F211" s="521"/>
      <c r="G211" s="522"/>
      <c r="H211" s="520"/>
      <c r="I211" s="521"/>
      <c r="J211" s="521"/>
      <c r="K211" s="522"/>
    </row>
    <row r="212" spans="1:11" s="9" customFormat="1" ht="12.75" customHeight="1" x14ac:dyDescent="0.2">
      <c r="A212" s="517" t="s">
        <v>126</v>
      </c>
      <c r="B212" s="518"/>
      <c r="C212" s="519"/>
      <c r="D212" s="520">
        <v>0</v>
      </c>
      <c r="E212" s="521"/>
      <c r="F212" s="521"/>
      <c r="G212" s="522"/>
      <c r="H212" s="520"/>
      <c r="I212" s="521"/>
      <c r="J212" s="521"/>
      <c r="K212" s="522"/>
    </row>
    <row r="213" spans="1:11" s="9" customFormat="1" ht="12.75" customHeight="1" x14ac:dyDescent="0.2">
      <c r="A213" s="517" t="s">
        <v>125</v>
      </c>
      <c r="B213" s="518"/>
      <c r="C213" s="519"/>
      <c r="D213" s="520">
        <f>SUM('Прил.4_форма-6-ПЛАНналич.возм'!F208:F217)*1000</f>
        <v>691.32499999999993</v>
      </c>
      <c r="E213" s="521"/>
      <c r="F213" s="521"/>
      <c r="G213" s="522"/>
      <c r="H213" s="520"/>
      <c r="I213" s="521"/>
      <c r="J213" s="521"/>
      <c r="K213" s="522"/>
    </row>
    <row r="214" spans="1:11" s="9" customFormat="1" ht="12.75" customHeight="1" x14ac:dyDescent="0.2">
      <c r="A214" s="514" t="s">
        <v>96</v>
      </c>
      <c r="B214" s="515"/>
      <c r="C214" s="516"/>
      <c r="D214" s="462">
        <f>D213+D204</f>
        <v>691.32499999999993</v>
      </c>
      <c r="E214" s="463"/>
      <c r="F214" s="463"/>
      <c r="G214" s="464"/>
      <c r="H214" s="462"/>
      <c r="I214" s="463"/>
      <c r="J214" s="463"/>
      <c r="K214" s="464"/>
    </row>
    <row r="215" spans="1:11" s="9" customFormat="1" ht="12.75" customHeight="1" x14ac:dyDescent="0.2">
      <c r="A215" s="327"/>
      <c r="B215" s="327"/>
      <c r="C215" s="327"/>
      <c r="D215" s="328"/>
      <c r="E215" s="328"/>
      <c r="F215" s="328"/>
      <c r="G215" s="328"/>
      <c r="H215" s="328"/>
      <c r="I215" s="328"/>
      <c r="J215" s="328"/>
      <c r="K215" s="328"/>
    </row>
    <row r="216" spans="1:11" ht="11.25" customHeight="1" x14ac:dyDescent="0.25">
      <c r="C216" s="5"/>
      <c r="D216" s="5"/>
      <c r="E216" s="5"/>
      <c r="F216" s="5"/>
      <c r="G216" s="5"/>
      <c r="H216" s="5"/>
      <c r="I216" s="5"/>
      <c r="J216" s="299"/>
      <c r="K216" s="60" t="s">
        <v>141</v>
      </c>
    </row>
    <row r="217" spans="1:11" s="3" customFormat="1" ht="11.25" customHeight="1" x14ac:dyDescent="0.2">
      <c r="C217" s="2"/>
      <c r="D217" s="2"/>
      <c r="E217" s="2"/>
      <c r="F217" s="2"/>
      <c r="G217" s="2"/>
      <c r="H217" s="2"/>
      <c r="I217" s="2"/>
      <c r="J217" s="300"/>
      <c r="K217" s="61" t="s">
        <v>110</v>
      </c>
    </row>
    <row r="218" spans="1:11" s="3" customFormat="1" ht="11.25" customHeight="1" x14ac:dyDescent="0.2">
      <c r="C218" s="2"/>
      <c r="D218" s="2"/>
      <c r="E218" s="2"/>
      <c r="F218" s="2"/>
      <c r="G218" s="2"/>
      <c r="H218" s="2"/>
      <c r="I218" s="2"/>
      <c r="J218" s="300"/>
      <c r="K218" s="29" t="s">
        <v>140</v>
      </c>
    </row>
    <row r="219" spans="1:11" s="3" customFormat="1" ht="11.25" customHeight="1" x14ac:dyDescent="0.2">
      <c r="C219" s="2"/>
      <c r="D219" s="2"/>
      <c r="E219" s="2"/>
      <c r="F219" s="2"/>
      <c r="G219" s="2"/>
      <c r="H219" s="2"/>
      <c r="I219" s="2"/>
      <c r="J219" s="300"/>
      <c r="K219" s="29"/>
    </row>
    <row r="220" spans="1:11" s="4" customFormat="1" ht="46.5" customHeight="1" x14ac:dyDescent="0.25">
      <c r="A220" s="500" t="s">
        <v>139</v>
      </c>
      <c r="B220" s="500"/>
      <c r="C220" s="500"/>
      <c r="D220" s="500"/>
      <c r="E220" s="500"/>
      <c r="F220" s="500"/>
      <c r="G220" s="500"/>
      <c r="H220" s="500"/>
      <c r="I220" s="500"/>
      <c r="J220" s="500"/>
      <c r="K220" s="500"/>
    </row>
    <row r="221" spans="1:11" s="217" customFormat="1" ht="15.75" x14ac:dyDescent="0.25">
      <c r="A221" s="523" t="s">
        <v>120</v>
      </c>
      <c r="B221" s="523"/>
      <c r="C221" s="523"/>
      <c r="D221" s="523"/>
      <c r="E221" s="523"/>
      <c r="F221" s="523"/>
      <c r="G221" s="523"/>
      <c r="H221" s="523"/>
      <c r="I221" s="58" t="s">
        <v>382</v>
      </c>
      <c r="J221" s="301" t="s">
        <v>67</v>
      </c>
      <c r="K221" s="217" t="s">
        <v>137</v>
      </c>
    </row>
    <row r="222" spans="1:11" s="8" customFormat="1" ht="11.25" customHeight="1" x14ac:dyDescent="0.2">
      <c r="A222" s="7"/>
      <c r="B222" s="524" t="s">
        <v>13</v>
      </c>
      <c r="C222" s="524"/>
      <c r="D222" s="524"/>
      <c r="E222" s="524"/>
      <c r="F222" s="524"/>
      <c r="G222" s="524"/>
      <c r="H222" s="524"/>
      <c r="J222" s="302"/>
    </row>
    <row r="223" spans="1:11" s="8" customFormat="1" ht="17.25" customHeight="1" x14ac:dyDescent="0.25">
      <c r="A223" s="7"/>
      <c r="B223" s="220"/>
      <c r="C223" s="220"/>
      <c r="D223" s="220"/>
      <c r="E223" s="218" t="s">
        <v>186</v>
      </c>
      <c r="F223" s="220"/>
      <c r="G223" s="220"/>
      <c r="H223" s="220"/>
      <c r="J223" s="302"/>
    </row>
    <row r="224" spans="1:11" s="8" customFormat="1" ht="11.25" customHeight="1" x14ac:dyDescent="0.2">
      <c r="A224" s="7"/>
      <c r="B224" s="220"/>
      <c r="C224" s="220"/>
      <c r="D224" s="220"/>
      <c r="E224" s="220"/>
      <c r="F224" s="220"/>
      <c r="G224" s="220"/>
      <c r="H224" s="220"/>
      <c r="J224" s="302"/>
    </row>
    <row r="225" spans="1:14" ht="22.5" customHeight="1" x14ac:dyDescent="0.25">
      <c r="A225" s="525" t="s">
        <v>493</v>
      </c>
      <c r="B225" s="525"/>
      <c r="C225" s="525"/>
      <c r="D225" s="525"/>
      <c r="E225" s="525"/>
      <c r="F225" s="525"/>
      <c r="G225" s="525"/>
      <c r="H225" s="525"/>
      <c r="I225" s="525"/>
      <c r="J225" s="525"/>
      <c r="K225" s="525"/>
    </row>
    <row r="226" spans="1:14" s="10" customFormat="1" ht="30" customHeight="1" x14ac:dyDescent="0.2">
      <c r="A226" s="526" t="s">
        <v>136</v>
      </c>
      <c r="B226" s="527"/>
      <c r="C226" s="528"/>
      <c r="D226" s="526" t="s">
        <v>190</v>
      </c>
      <c r="E226" s="527"/>
      <c r="F226" s="527"/>
      <c r="G226" s="528"/>
      <c r="H226" s="526" t="s">
        <v>135</v>
      </c>
      <c r="I226" s="527"/>
      <c r="J226" s="527"/>
      <c r="K226" s="528"/>
      <c r="N226" s="10" t="s">
        <v>191</v>
      </c>
    </row>
    <row r="227" spans="1:14" s="56" customFormat="1" ht="12.75" customHeight="1" x14ac:dyDescent="0.2">
      <c r="A227" s="529">
        <v>1</v>
      </c>
      <c r="B227" s="530"/>
      <c r="C227" s="531"/>
      <c r="D227" s="529">
        <v>2</v>
      </c>
      <c r="E227" s="530"/>
      <c r="F227" s="530"/>
      <c r="G227" s="531"/>
      <c r="H227" s="529">
        <v>3</v>
      </c>
      <c r="I227" s="530"/>
      <c r="J227" s="530"/>
      <c r="K227" s="531"/>
    </row>
    <row r="228" spans="1:14" s="9" customFormat="1" ht="12.75" customHeight="1" x14ac:dyDescent="0.2">
      <c r="A228" s="265" t="s">
        <v>404</v>
      </c>
      <c r="B228" s="219"/>
      <c r="C228" s="219"/>
      <c r="D228" s="520">
        <f>SUM(D229:G236)</f>
        <v>0</v>
      </c>
      <c r="E228" s="521"/>
      <c r="F228" s="521"/>
      <c r="G228" s="522"/>
      <c r="H228" s="520"/>
      <c r="I228" s="521"/>
      <c r="J228" s="521"/>
      <c r="K228" s="522"/>
    </row>
    <row r="229" spans="1:14" s="9" customFormat="1" ht="12.75" customHeight="1" x14ac:dyDescent="0.2">
      <c r="A229" s="517" t="s">
        <v>133</v>
      </c>
      <c r="B229" s="518"/>
      <c r="C229" s="519"/>
      <c r="D229" s="520">
        <v>0</v>
      </c>
      <c r="E229" s="521"/>
      <c r="F229" s="521"/>
      <c r="G229" s="522"/>
      <c r="H229" s="520"/>
      <c r="I229" s="521"/>
      <c r="J229" s="521"/>
      <c r="K229" s="522"/>
    </row>
    <row r="230" spans="1:14" s="9" customFormat="1" ht="12.75" customHeight="1" x14ac:dyDescent="0.2">
      <c r="A230" s="517" t="s">
        <v>132</v>
      </c>
      <c r="B230" s="518"/>
      <c r="C230" s="519"/>
      <c r="D230" s="520">
        <v>0</v>
      </c>
      <c r="E230" s="521"/>
      <c r="F230" s="521"/>
      <c r="G230" s="522"/>
      <c r="H230" s="520"/>
      <c r="I230" s="521"/>
      <c r="J230" s="521"/>
      <c r="K230" s="522"/>
    </row>
    <row r="231" spans="1:14" s="9" customFormat="1" ht="12.75" customHeight="1" x14ac:dyDescent="0.2">
      <c r="A231" s="517" t="s">
        <v>131</v>
      </c>
      <c r="B231" s="518"/>
      <c r="C231" s="519"/>
      <c r="D231" s="520">
        <v>0</v>
      </c>
      <c r="E231" s="521"/>
      <c r="F231" s="521"/>
      <c r="G231" s="522"/>
      <c r="H231" s="520"/>
      <c r="I231" s="521"/>
      <c r="J231" s="521"/>
      <c r="K231" s="522"/>
    </row>
    <row r="232" spans="1:14" s="9" customFormat="1" ht="12.75" customHeight="1" x14ac:dyDescent="0.2">
      <c r="A232" s="517" t="s">
        <v>130</v>
      </c>
      <c r="B232" s="518"/>
      <c r="C232" s="519"/>
      <c r="D232" s="520">
        <v>0</v>
      </c>
      <c r="E232" s="521"/>
      <c r="F232" s="521"/>
      <c r="G232" s="522"/>
      <c r="H232" s="520"/>
      <c r="I232" s="521"/>
      <c r="J232" s="521"/>
      <c r="K232" s="522"/>
    </row>
    <row r="233" spans="1:14" s="9" customFormat="1" ht="12.75" customHeight="1" x14ac:dyDescent="0.2">
      <c r="A233" s="517" t="s">
        <v>129</v>
      </c>
      <c r="B233" s="518"/>
      <c r="C233" s="519"/>
      <c r="D233" s="520">
        <v>0</v>
      </c>
      <c r="E233" s="521"/>
      <c r="F233" s="521"/>
      <c r="G233" s="522"/>
      <c r="H233" s="520"/>
      <c r="I233" s="521"/>
      <c r="J233" s="521"/>
      <c r="K233" s="522"/>
    </row>
    <row r="234" spans="1:14" s="9" customFormat="1" ht="12.75" customHeight="1" x14ac:dyDescent="0.2">
      <c r="A234" s="517" t="s">
        <v>128</v>
      </c>
      <c r="B234" s="518"/>
      <c r="C234" s="519"/>
      <c r="D234" s="520">
        <v>0</v>
      </c>
      <c r="E234" s="521"/>
      <c r="F234" s="521"/>
      <c r="G234" s="522"/>
      <c r="H234" s="520"/>
      <c r="I234" s="521"/>
      <c r="J234" s="521"/>
      <c r="K234" s="522"/>
    </row>
    <row r="235" spans="1:14" s="9" customFormat="1" ht="12.75" customHeight="1" x14ac:dyDescent="0.2">
      <c r="A235" s="517" t="s">
        <v>127</v>
      </c>
      <c r="B235" s="518"/>
      <c r="C235" s="519"/>
      <c r="D235" s="520">
        <v>0</v>
      </c>
      <c r="E235" s="521"/>
      <c r="F235" s="521"/>
      <c r="G235" s="522"/>
      <c r="H235" s="520"/>
      <c r="I235" s="521"/>
      <c r="J235" s="521"/>
      <c r="K235" s="522"/>
    </row>
    <row r="236" spans="1:14" s="9" customFormat="1" ht="12.75" customHeight="1" x14ac:dyDescent="0.2">
      <c r="A236" s="517" t="s">
        <v>126</v>
      </c>
      <c r="B236" s="518"/>
      <c r="C236" s="519"/>
      <c r="D236" s="520">
        <v>0</v>
      </c>
      <c r="E236" s="521"/>
      <c r="F236" s="521"/>
      <c r="G236" s="522"/>
      <c r="H236" s="520"/>
      <c r="I236" s="521"/>
      <c r="J236" s="521"/>
      <c r="K236" s="522"/>
    </row>
    <row r="237" spans="1:14" s="9" customFormat="1" ht="12.75" customHeight="1" x14ac:dyDescent="0.2">
      <c r="A237" s="517" t="s">
        <v>125</v>
      </c>
      <c r="B237" s="518"/>
      <c r="C237" s="519"/>
      <c r="D237" s="520">
        <f>SUM('Прил.4_форма-6-ПЛАНналич.возм'!F232:F241)*1000</f>
        <v>1123.2820000000002</v>
      </c>
      <c r="E237" s="521"/>
      <c r="F237" s="521"/>
      <c r="G237" s="522"/>
      <c r="H237" s="520"/>
      <c r="I237" s="521"/>
      <c r="J237" s="521"/>
      <c r="K237" s="522"/>
    </row>
    <row r="238" spans="1:14" s="9" customFormat="1" ht="12.75" customHeight="1" x14ac:dyDescent="0.2">
      <c r="A238" s="514" t="s">
        <v>96</v>
      </c>
      <c r="B238" s="515"/>
      <c r="C238" s="516"/>
      <c r="D238" s="462">
        <f>D237+D228</f>
        <v>1123.2820000000002</v>
      </c>
      <c r="E238" s="463"/>
      <c r="F238" s="463"/>
      <c r="G238" s="464"/>
      <c r="H238" s="462"/>
      <c r="I238" s="463"/>
      <c r="J238" s="463"/>
      <c r="K238" s="464"/>
    </row>
    <row r="239" spans="1:14" s="9" customFormat="1" ht="12.75" customHeight="1" x14ac:dyDescent="0.2">
      <c r="A239" s="327"/>
      <c r="B239" s="327"/>
      <c r="C239" s="327"/>
      <c r="D239" s="328"/>
      <c r="E239" s="328"/>
      <c r="F239" s="328"/>
      <c r="G239" s="328"/>
      <c r="H239" s="328"/>
      <c r="I239" s="328"/>
      <c r="J239" s="328"/>
      <c r="K239" s="328"/>
    </row>
    <row r="240" spans="1:14" ht="11.25" customHeight="1" x14ac:dyDescent="0.25">
      <c r="C240" s="5"/>
      <c r="D240" s="5"/>
      <c r="E240" s="5"/>
      <c r="F240" s="5"/>
      <c r="G240" s="5"/>
      <c r="H240" s="5"/>
      <c r="I240" s="5"/>
      <c r="J240" s="299"/>
      <c r="K240" s="60" t="s">
        <v>141</v>
      </c>
    </row>
    <row r="241" spans="1:14" s="3" customFormat="1" ht="11.25" customHeight="1" x14ac:dyDescent="0.2">
      <c r="C241" s="2"/>
      <c r="D241" s="2"/>
      <c r="E241" s="2"/>
      <c r="F241" s="2"/>
      <c r="G241" s="2"/>
      <c r="H241" s="2"/>
      <c r="I241" s="2"/>
      <c r="J241" s="300"/>
      <c r="K241" s="61" t="s">
        <v>110</v>
      </c>
    </row>
    <row r="242" spans="1:14" s="3" customFormat="1" ht="11.25" customHeight="1" x14ac:dyDescent="0.2">
      <c r="C242" s="2"/>
      <c r="D242" s="2"/>
      <c r="E242" s="2"/>
      <c r="F242" s="2"/>
      <c r="G242" s="2"/>
      <c r="H242" s="2"/>
      <c r="I242" s="2"/>
      <c r="J242" s="300"/>
      <c r="K242" s="29" t="s">
        <v>140</v>
      </c>
    </row>
    <row r="243" spans="1:14" s="3" customFormat="1" ht="11.25" customHeight="1" x14ac:dyDescent="0.2">
      <c r="C243" s="2"/>
      <c r="D243" s="2"/>
      <c r="E243" s="2"/>
      <c r="F243" s="2"/>
      <c r="G243" s="2"/>
      <c r="H243" s="2"/>
      <c r="I243" s="2"/>
      <c r="J243" s="300"/>
      <c r="K243" s="29"/>
    </row>
    <row r="244" spans="1:14" s="4" customFormat="1" ht="46.5" customHeight="1" x14ac:dyDescent="0.25">
      <c r="A244" s="500" t="s">
        <v>139</v>
      </c>
      <c r="B244" s="500"/>
      <c r="C244" s="500"/>
      <c r="D244" s="500"/>
      <c r="E244" s="500"/>
      <c r="F244" s="500"/>
      <c r="G244" s="500"/>
      <c r="H244" s="500"/>
      <c r="I244" s="500"/>
      <c r="J244" s="500"/>
      <c r="K244" s="500"/>
    </row>
    <row r="245" spans="1:14" s="226" customFormat="1" ht="15.75" x14ac:dyDescent="0.25">
      <c r="A245" s="523" t="s">
        <v>120</v>
      </c>
      <c r="B245" s="523"/>
      <c r="C245" s="523"/>
      <c r="D245" s="523"/>
      <c r="E245" s="523"/>
      <c r="F245" s="523"/>
      <c r="G245" s="523"/>
      <c r="H245" s="523"/>
      <c r="I245" s="58" t="s">
        <v>382</v>
      </c>
      <c r="J245" s="301" t="s">
        <v>67</v>
      </c>
      <c r="K245" s="226" t="s">
        <v>137</v>
      </c>
    </row>
    <row r="246" spans="1:14" s="8" customFormat="1" ht="11.25" customHeight="1" x14ac:dyDescent="0.2">
      <c r="A246" s="7"/>
      <c r="B246" s="524" t="s">
        <v>13</v>
      </c>
      <c r="C246" s="524"/>
      <c r="D246" s="524"/>
      <c r="E246" s="524"/>
      <c r="F246" s="524"/>
      <c r="G246" s="524"/>
      <c r="H246" s="524"/>
      <c r="J246" s="302"/>
    </row>
    <row r="247" spans="1:14" s="8" customFormat="1" ht="17.25" customHeight="1" x14ac:dyDescent="0.25">
      <c r="A247" s="7"/>
      <c r="B247" s="230"/>
      <c r="C247" s="230"/>
      <c r="D247" s="230"/>
      <c r="E247" s="227" t="s">
        <v>186</v>
      </c>
      <c r="F247" s="230"/>
      <c r="G247" s="230"/>
      <c r="H247" s="230"/>
      <c r="J247" s="302"/>
    </row>
    <row r="248" spans="1:14" s="8" customFormat="1" ht="11.25" customHeight="1" x14ac:dyDescent="0.2">
      <c r="A248" s="7"/>
      <c r="B248" s="230"/>
      <c r="C248" s="230"/>
      <c r="D248" s="230"/>
      <c r="E248" s="230"/>
      <c r="F248" s="230"/>
      <c r="G248" s="230"/>
      <c r="H248" s="230"/>
      <c r="J248" s="302"/>
    </row>
    <row r="249" spans="1:14" ht="22.5" customHeight="1" x14ac:dyDescent="0.25">
      <c r="A249" s="525" t="s">
        <v>494</v>
      </c>
      <c r="B249" s="525"/>
      <c r="C249" s="525"/>
      <c r="D249" s="525"/>
      <c r="E249" s="525"/>
      <c r="F249" s="525"/>
      <c r="G249" s="525"/>
      <c r="H249" s="525"/>
      <c r="I249" s="525"/>
      <c r="J249" s="525"/>
      <c r="K249" s="525"/>
    </row>
    <row r="250" spans="1:14" s="10" customFormat="1" ht="30" customHeight="1" x14ac:dyDescent="0.2">
      <c r="A250" s="526" t="s">
        <v>136</v>
      </c>
      <c r="B250" s="527"/>
      <c r="C250" s="528"/>
      <c r="D250" s="526" t="s">
        <v>190</v>
      </c>
      <c r="E250" s="527"/>
      <c r="F250" s="527"/>
      <c r="G250" s="528"/>
      <c r="H250" s="526" t="s">
        <v>135</v>
      </c>
      <c r="I250" s="527"/>
      <c r="J250" s="527"/>
      <c r="K250" s="528"/>
      <c r="N250" s="10" t="s">
        <v>191</v>
      </c>
    </row>
    <row r="251" spans="1:14" s="56" customFormat="1" ht="12.75" customHeight="1" x14ac:dyDescent="0.2">
      <c r="A251" s="529">
        <v>1</v>
      </c>
      <c r="B251" s="530"/>
      <c r="C251" s="531"/>
      <c r="D251" s="529">
        <v>2</v>
      </c>
      <c r="E251" s="530"/>
      <c r="F251" s="530"/>
      <c r="G251" s="531"/>
      <c r="H251" s="529">
        <v>3</v>
      </c>
      <c r="I251" s="530"/>
      <c r="J251" s="530"/>
      <c r="K251" s="531"/>
    </row>
    <row r="252" spans="1:14" s="9" customFormat="1" ht="12.75" customHeight="1" x14ac:dyDescent="0.2">
      <c r="A252" s="265" t="s">
        <v>404</v>
      </c>
      <c r="B252" s="229"/>
      <c r="C252" s="229"/>
      <c r="D252" s="520">
        <f>SUM(D253:G260)</f>
        <v>0</v>
      </c>
      <c r="E252" s="521"/>
      <c r="F252" s="521"/>
      <c r="G252" s="522"/>
      <c r="H252" s="520"/>
      <c r="I252" s="521"/>
      <c r="J252" s="521"/>
      <c r="K252" s="522"/>
    </row>
    <row r="253" spans="1:14" s="9" customFormat="1" ht="12.75" customHeight="1" x14ac:dyDescent="0.2">
      <c r="A253" s="517" t="s">
        <v>133</v>
      </c>
      <c r="B253" s="518"/>
      <c r="C253" s="519"/>
      <c r="D253" s="520">
        <v>0</v>
      </c>
      <c r="E253" s="521"/>
      <c r="F253" s="521"/>
      <c r="G253" s="522"/>
      <c r="H253" s="520"/>
      <c r="I253" s="521"/>
      <c r="J253" s="521"/>
      <c r="K253" s="522"/>
    </row>
    <row r="254" spans="1:14" s="9" customFormat="1" ht="12.75" customHeight="1" x14ac:dyDescent="0.2">
      <c r="A254" s="517" t="s">
        <v>132</v>
      </c>
      <c r="B254" s="518"/>
      <c r="C254" s="519"/>
      <c r="D254" s="520">
        <v>0</v>
      </c>
      <c r="E254" s="521"/>
      <c r="F254" s="521"/>
      <c r="G254" s="522"/>
      <c r="H254" s="520"/>
      <c r="I254" s="521"/>
      <c r="J254" s="521"/>
      <c r="K254" s="522"/>
    </row>
    <row r="255" spans="1:14" s="9" customFormat="1" ht="12.75" customHeight="1" x14ac:dyDescent="0.2">
      <c r="A255" s="517" t="s">
        <v>131</v>
      </c>
      <c r="B255" s="518"/>
      <c r="C255" s="519"/>
      <c r="D255" s="520">
        <v>0</v>
      </c>
      <c r="E255" s="521"/>
      <c r="F255" s="521"/>
      <c r="G255" s="522"/>
      <c r="H255" s="520"/>
      <c r="I255" s="521"/>
      <c r="J255" s="521"/>
      <c r="K255" s="522"/>
    </row>
    <row r="256" spans="1:14" s="9" customFormat="1" ht="12.75" customHeight="1" x14ac:dyDescent="0.2">
      <c r="A256" s="517" t="s">
        <v>130</v>
      </c>
      <c r="B256" s="518"/>
      <c r="C256" s="519"/>
      <c r="D256" s="520">
        <v>0</v>
      </c>
      <c r="E256" s="521"/>
      <c r="F256" s="521"/>
      <c r="G256" s="522"/>
      <c r="H256" s="520"/>
      <c r="I256" s="521"/>
      <c r="J256" s="521"/>
      <c r="K256" s="522"/>
    </row>
    <row r="257" spans="1:11" s="9" customFormat="1" ht="12.75" customHeight="1" x14ac:dyDescent="0.2">
      <c r="A257" s="517" t="s">
        <v>129</v>
      </c>
      <c r="B257" s="518"/>
      <c r="C257" s="519"/>
      <c r="D257" s="520">
        <v>0</v>
      </c>
      <c r="E257" s="521"/>
      <c r="F257" s="521"/>
      <c r="G257" s="522"/>
      <c r="H257" s="520"/>
      <c r="I257" s="521"/>
      <c r="J257" s="521"/>
      <c r="K257" s="522"/>
    </row>
    <row r="258" spans="1:11" s="9" customFormat="1" ht="12.75" customHeight="1" x14ac:dyDescent="0.2">
      <c r="A258" s="517" t="s">
        <v>128</v>
      </c>
      <c r="B258" s="518"/>
      <c r="C258" s="519"/>
      <c r="D258" s="520">
        <v>0</v>
      </c>
      <c r="E258" s="521"/>
      <c r="F258" s="521"/>
      <c r="G258" s="522"/>
      <c r="H258" s="520"/>
      <c r="I258" s="521"/>
      <c r="J258" s="521"/>
      <c r="K258" s="522"/>
    </row>
    <row r="259" spans="1:11" s="9" customFormat="1" ht="12.75" customHeight="1" x14ac:dyDescent="0.2">
      <c r="A259" s="517" t="s">
        <v>127</v>
      </c>
      <c r="B259" s="518"/>
      <c r="C259" s="519"/>
      <c r="D259" s="520">
        <v>0</v>
      </c>
      <c r="E259" s="521"/>
      <c r="F259" s="521"/>
      <c r="G259" s="522"/>
      <c r="H259" s="520"/>
      <c r="I259" s="521"/>
      <c r="J259" s="521"/>
      <c r="K259" s="522"/>
    </row>
    <row r="260" spans="1:11" s="9" customFormat="1" ht="12.75" customHeight="1" x14ac:dyDescent="0.2">
      <c r="A260" s="517" t="s">
        <v>126</v>
      </c>
      <c r="B260" s="518"/>
      <c r="C260" s="519"/>
      <c r="D260" s="520">
        <v>0</v>
      </c>
      <c r="E260" s="521"/>
      <c r="F260" s="521"/>
      <c r="G260" s="522"/>
      <c r="H260" s="520"/>
      <c r="I260" s="521"/>
      <c r="J260" s="521"/>
      <c r="K260" s="522"/>
    </row>
    <row r="261" spans="1:11" s="9" customFormat="1" ht="12.75" customHeight="1" x14ac:dyDescent="0.2">
      <c r="A261" s="517" t="s">
        <v>125</v>
      </c>
      <c r="B261" s="518"/>
      <c r="C261" s="519"/>
      <c r="D261" s="520">
        <f>SUM('Прил.4_форма-6-ПЛАНналич.возм'!F256:F265)*1000</f>
        <v>1591.8649999999996</v>
      </c>
      <c r="E261" s="521"/>
      <c r="F261" s="521"/>
      <c r="G261" s="522"/>
      <c r="H261" s="520"/>
      <c r="I261" s="521"/>
      <c r="J261" s="521"/>
      <c r="K261" s="522"/>
    </row>
    <row r="262" spans="1:11" s="9" customFormat="1" ht="12.75" customHeight="1" x14ac:dyDescent="0.2">
      <c r="A262" s="514" t="s">
        <v>96</v>
      </c>
      <c r="B262" s="515"/>
      <c r="C262" s="516"/>
      <c r="D262" s="462">
        <f>D261+D252</f>
        <v>1591.8649999999996</v>
      </c>
      <c r="E262" s="463"/>
      <c r="F262" s="463"/>
      <c r="G262" s="464"/>
      <c r="H262" s="462"/>
      <c r="I262" s="463"/>
      <c r="J262" s="463"/>
      <c r="K262" s="464"/>
    </row>
    <row r="263" spans="1:11" s="9" customFormat="1" ht="12.75" customHeight="1" x14ac:dyDescent="0.2">
      <c r="A263" s="327"/>
      <c r="B263" s="327"/>
      <c r="C263" s="327"/>
      <c r="D263" s="328"/>
      <c r="E263" s="328"/>
      <c r="F263" s="328"/>
      <c r="G263" s="328"/>
      <c r="H263" s="328"/>
      <c r="I263" s="328"/>
      <c r="J263" s="328"/>
      <c r="K263" s="328"/>
    </row>
    <row r="264" spans="1:11" ht="11.25" customHeight="1" x14ac:dyDescent="0.25">
      <c r="C264" s="5"/>
      <c r="D264" s="5"/>
      <c r="E264" s="5"/>
      <c r="F264" s="5"/>
      <c r="G264" s="5"/>
      <c r="H264" s="5"/>
      <c r="I264" s="5"/>
      <c r="J264" s="299"/>
      <c r="K264" s="60" t="s">
        <v>141</v>
      </c>
    </row>
    <row r="265" spans="1:11" s="3" customFormat="1" ht="11.25" customHeight="1" x14ac:dyDescent="0.2">
      <c r="C265" s="2"/>
      <c r="D265" s="2"/>
      <c r="E265" s="2"/>
      <c r="F265" s="2"/>
      <c r="G265" s="2"/>
      <c r="H265" s="2"/>
      <c r="I265" s="2"/>
      <c r="J265" s="300"/>
      <c r="K265" s="61" t="s">
        <v>110</v>
      </c>
    </row>
    <row r="266" spans="1:11" s="3" customFormat="1" ht="11.25" customHeight="1" x14ac:dyDescent="0.2">
      <c r="C266" s="2"/>
      <c r="D266" s="2"/>
      <c r="E266" s="2"/>
      <c r="F266" s="2"/>
      <c r="G266" s="2"/>
      <c r="H266" s="2"/>
      <c r="I266" s="2"/>
      <c r="J266" s="300"/>
      <c r="K266" s="29" t="s">
        <v>140</v>
      </c>
    </row>
    <row r="267" spans="1:11" s="3" customFormat="1" ht="11.25" customHeight="1" x14ac:dyDescent="0.2">
      <c r="C267" s="2"/>
      <c r="D267" s="2"/>
      <c r="E267" s="2"/>
      <c r="F267" s="2"/>
      <c r="G267" s="2"/>
      <c r="H267" s="2"/>
      <c r="I267" s="2"/>
      <c r="J267" s="300"/>
      <c r="K267" s="29"/>
    </row>
    <row r="268" spans="1:11" s="4" customFormat="1" ht="46.5" customHeight="1" x14ac:dyDescent="0.25">
      <c r="A268" s="500" t="s">
        <v>139</v>
      </c>
      <c r="B268" s="500"/>
      <c r="C268" s="500"/>
      <c r="D268" s="500"/>
      <c r="E268" s="500"/>
      <c r="F268" s="500"/>
      <c r="G268" s="500"/>
      <c r="H268" s="500"/>
      <c r="I268" s="500"/>
      <c r="J268" s="500"/>
      <c r="K268" s="500"/>
    </row>
    <row r="269" spans="1:11" s="232" customFormat="1" ht="15.75" x14ac:dyDescent="0.25">
      <c r="A269" s="523" t="s">
        <v>120</v>
      </c>
      <c r="B269" s="523"/>
      <c r="C269" s="523"/>
      <c r="D269" s="523"/>
      <c r="E269" s="523"/>
      <c r="F269" s="523"/>
      <c r="G269" s="523"/>
      <c r="H269" s="523"/>
      <c r="I269" s="58" t="s">
        <v>382</v>
      </c>
      <c r="J269" s="301" t="s">
        <v>67</v>
      </c>
      <c r="K269" s="232" t="s">
        <v>137</v>
      </c>
    </row>
    <row r="270" spans="1:11" s="8" customFormat="1" ht="11.25" customHeight="1" x14ac:dyDescent="0.2">
      <c r="A270" s="7"/>
      <c r="B270" s="524" t="s">
        <v>13</v>
      </c>
      <c r="C270" s="524"/>
      <c r="D270" s="524"/>
      <c r="E270" s="524"/>
      <c r="F270" s="524"/>
      <c r="G270" s="524"/>
      <c r="H270" s="524"/>
      <c r="J270" s="302"/>
    </row>
    <row r="271" spans="1:11" s="8" customFormat="1" ht="17.25" customHeight="1" x14ac:dyDescent="0.25">
      <c r="A271" s="7"/>
      <c r="B271" s="236"/>
      <c r="C271" s="236"/>
      <c r="D271" s="236"/>
      <c r="E271" s="233" t="s">
        <v>186</v>
      </c>
      <c r="F271" s="236"/>
      <c r="G271" s="236"/>
      <c r="H271" s="236"/>
      <c r="J271" s="302"/>
    </row>
    <row r="272" spans="1:11" s="8" customFormat="1" ht="11.25" customHeight="1" x14ac:dyDescent="0.2">
      <c r="A272" s="7"/>
      <c r="B272" s="236"/>
      <c r="C272" s="236"/>
      <c r="D272" s="236"/>
      <c r="E272" s="236"/>
      <c r="F272" s="236"/>
      <c r="G272" s="236"/>
      <c r="H272" s="236"/>
      <c r="J272" s="302"/>
    </row>
    <row r="273" spans="1:14" ht="22.5" customHeight="1" x14ac:dyDescent="0.25">
      <c r="A273" s="525" t="s">
        <v>495</v>
      </c>
      <c r="B273" s="525"/>
      <c r="C273" s="525"/>
      <c r="D273" s="525"/>
      <c r="E273" s="525"/>
      <c r="F273" s="525"/>
      <c r="G273" s="525"/>
      <c r="H273" s="525"/>
      <c r="I273" s="525"/>
      <c r="J273" s="525"/>
      <c r="K273" s="525"/>
    </row>
    <row r="274" spans="1:14" s="10" customFormat="1" ht="30" customHeight="1" x14ac:dyDescent="0.2">
      <c r="A274" s="526" t="s">
        <v>136</v>
      </c>
      <c r="B274" s="527"/>
      <c r="C274" s="528"/>
      <c r="D274" s="526" t="s">
        <v>190</v>
      </c>
      <c r="E274" s="527"/>
      <c r="F274" s="527"/>
      <c r="G274" s="528"/>
      <c r="H274" s="526" t="s">
        <v>135</v>
      </c>
      <c r="I274" s="527"/>
      <c r="J274" s="527"/>
      <c r="K274" s="528"/>
      <c r="N274" s="10" t="s">
        <v>191</v>
      </c>
    </row>
    <row r="275" spans="1:14" s="56" customFormat="1" ht="12.75" customHeight="1" x14ac:dyDescent="0.2">
      <c r="A275" s="529">
        <v>1</v>
      </c>
      <c r="B275" s="530"/>
      <c r="C275" s="531"/>
      <c r="D275" s="529">
        <v>2</v>
      </c>
      <c r="E275" s="530"/>
      <c r="F275" s="530"/>
      <c r="G275" s="531"/>
      <c r="H275" s="529">
        <v>3</v>
      </c>
      <c r="I275" s="530"/>
      <c r="J275" s="530"/>
      <c r="K275" s="531"/>
    </row>
    <row r="276" spans="1:14" s="9" customFormat="1" ht="12.75" customHeight="1" x14ac:dyDescent="0.2">
      <c r="A276" s="265" t="s">
        <v>404</v>
      </c>
      <c r="B276" s="235"/>
      <c r="C276" s="235"/>
      <c r="D276" s="520">
        <f>SUM(D277:G284)</f>
        <v>0</v>
      </c>
      <c r="E276" s="521"/>
      <c r="F276" s="521"/>
      <c r="G276" s="522"/>
      <c r="H276" s="520"/>
      <c r="I276" s="521"/>
      <c r="J276" s="521"/>
      <c r="K276" s="522"/>
    </row>
    <row r="277" spans="1:14" s="9" customFormat="1" ht="12.75" customHeight="1" x14ac:dyDescent="0.2">
      <c r="A277" s="517" t="s">
        <v>133</v>
      </c>
      <c r="B277" s="518"/>
      <c r="C277" s="519"/>
      <c r="D277" s="520">
        <v>0</v>
      </c>
      <c r="E277" s="521"/>
      <c r="F277" s="521"/>
      <c r="G277" s="522"/>
      <c r="H277" s="520"/>
      <c r="I277" s="521"/>
      <c r="J277" s="521"/>
      <c r="K277" s="522"/>
    </row>
    <row r="278" spans="1:14" s="9" customFormat="1" ht="12.75" customHeight="1" x14ac:dyDescent="0.2">
      <c r="A278" s="517" t="s">
        <v>132</v>
      </c>
      <c r="B278" s="518"/>
      <c r="C278" s="519"/>
      <c r="D278" s="520">
        <v>0</v>
      </c>
      <c r="E278" s="521"/>
      <c r="F278" s="521"/>
      <c r="G278" s="522"/>
      <c r="H278" s="520"/>
      <c r="I278" s="521"/>
      <c r="J278" s="521"/>
      <c r="K278" s="522"/>
    </row>
    <row r="279" spans="1:14" s="9" customFormat="1" ht="12.75" customHeight="1" x14ac:dyDescent="0.2">
      <c r="A279" s="517" t="s">
        <v>131</v>
      </c>
      <c r="B279" s="518"/>
      <c r="C279" s="519"/>
      <c r="D279" s="520">
        <v>0</v>
      </c>
      <c r="E279" s="521"/>
      <c r="F279" s="521"/>
      <c r="G279" s="522"/>
      <c r="H279" s="520"/>
      <c r="I279" s="521"/>
      <c r="J279" s="521"/>
      <c r="K279" s="522"/>
    </row>
    <row r="280" spans="1:14" s="9" customFormat="1" ht="12.75" customHeight="1" x14ac:dyDescent="0.2">
      <c r="A280" s="517" t="s">
        <v>130</v>
      </c>
      <c r="B280" s="518"/>
      <c r="C280" s="519"/>
      <c r="D280" s="520">
        <v>0</v>
      </c>
      <c r="E280" s="521"/>
      <c r="F280" s="521"/>
      <c r="G280" s="522"/>
      <c r="H280" s="520"/>
      <c r="I280" s="521"/>
      <c r="J280" s="521"/>
      <c r="K280" s="522"/>
    </row>
    <row r="281" spans="1:14" s="9" customFormat="1" ht="12.75" customHeight="1" x14ac:dyDescent="0.2">
      <c r="A281" s="517" t="s">
        <v>129</v>
      </c>
      <c r="B281" s="518"/>
      <c r="C281" s="519"/>
      <c r="D281" s="520">
        <v>0</v>
      </c>
      <c r="E281" s="521"/>
      <c r="F281" s="521"/>
      <c r="G281" s="522"/>
      <c r="H281" s="520"/>
      <c r="I281" s="521"/>
      <c r="J281" s="521"/>
      <c r="K281" s="522"/>
    </row>
    <row r="282" spans="1:14" s="9" customFormat="1" ht="12.75" customHeight="1" x14ac:dyDescent="0.2">
      <c r="A282" s="517" t="s">
        <v>128</v>
      </c>
      <c r="B282" s="518"/>
      <c r="C282" s="519"/>
      <c r="D282" s="520">
        <v>0</v>
      </c>
      <c r="E282" s="521"/>
      <c r="F282" s="521"/>
      <c r="G282" s="522"/>
      <c r="H282" s="520"/>
      <c r="I282" s="521"/>
      <c r="J282" s="521"/>
      <c r="K282" s="522"/>
    </row>
    <row r="283" spans="1:14" s="9" customFormat="1" ht="12.75" customHeight="1" x14ac:dyDescent="0.2">
      <c r="A283" s="517" t="s">
        <v>127</v>
      </c>
      <c r="B283" s="518"/>
      <c r="C283" s="519"/>
      <c r="D283" s="520">
        <v>0</v>
      </c>
      <c r="E283" s="521"/>
      <c r="F283" s="521"/>
      <c r="G283" s="522"/>
      <c r="H283" s="520"/>
      <c r="I283" s="521"/>
      <c r="J283" s="521"/>
      <c r="K283" s="522"/>
    </row>
    <row r="284" spans="1:14" s="9" customFormat="1" ht="12.75" customHeight="1" x14ac:dyDescent="0.2">
      <c r="A284" s="517" t="s">
        <v>126</v>
      </c>
      <c r="B284" s="518"/>
      <c r="C284" s="519"/>
      <c r="D284" s="520">
        <v>0</v>
      </c>
      <c r="E284" s="521"/>
      <c r="F284" s="521"/>
      <c r="G284" s="522"/>
      <c r="H284" s="520"/>
      <c r="I284" s="521"/>
      <c r="J284" s="521"/>
      <c r="K284" s="522"/>
    </row>
    <row r="285" spans="1:14" s="9" customFormat="1" ht="12.75" customHeight="1" x14ac:dyDescent="0.2">
      <c r="A285" s="517" t="s">
        <v>125</v>
      </c>
      <c r="B285" s="518"/>
      <c r="C285" s="519"/>
      <c r="D285" s="520">
        <f>SUM('Прил.4_форма-6-ПЛАНналич.возм'!F280:F289)*1000</f>
        <v>1870.578</v>
      </c>
      <c r="E285" s="521"/>
      <c r="F285" s="521"/>
      <c r="G285" s="522"/>
      <c r="H285" s="520"/>
      <c r="I285" s="521"/>
      <c r="J285" s="521"/>
      <c r="K285" s="522"/>
    </row>
    <row r="286" spans="1:14" s="9" customFormat="1" ht="12.75" customHeight="1" x14ac:dyDescent="0.2">
      <c r="A286" s="514" t="s">
        <v>96</v>
      </c>
      <c r="B286" s="515"/>
      <c r="C286" s="516"/>
      <c r="D286" s="462">
        <f>D285+D276</f>
        <v>1870.578</v>
      </c>
      <c r="E286" s="463"/>
      <c r="F286" s="463"/>
      <c r="G286" s="464"/>
      <c r="H286" s="462"/>
      <c r="I286" s="463"/>
      <c r="J286" s="463"/>
      <c r="K286" s="464"/>
    </row>
  </sheetData>
  <mergeCells count="504">
    <mergeCell ref="A124:K124"/>
    <mergeCell ref="A125:H125"/>
    <mergeCell ref="B126:H126"/>
    <mergeCell ref="A100:K100"/>
    <mergeCell ref="A101:H101"/>
    <mergeCell ref="B102:H102"/>
    <mergeCell ref="A76:K76"/>
    <mergeCell ref="A77:H77"/>
    <mergeCell ref="B78:H78"/>
    <mergeCell ref="A118:C118"/>
    <mergeCell ref="D118:G118"/>
    <mergeCell ref="H118:K118"/>
    <mergeCell ref="A114:C114"/>
    <mergeCell ref="D114:G114"/>
    <mergeCell ref="H114:K114"/>
    <mergeCell ref="A115:C115"/>
    <mergeCell ref="D115:G115"/>
    <mergeCell ref="H115:K115"/>
    <mergeCell ref="A112:C112"/>
    <mergeCell ref="D112:G112"/>
    <mergeCell ref="H112:K112"/>
    <mergeCell ref="A113:C113"/>
    <mergeCell ref="D113:G113"/>
    <mergeCell ref="H113:K113"/>
    <mergeCell ref="A23:C23"/>
    <mergeCell ref="D23:G23"/>
    <mergeCell ref="H23:K23"/>
    <mergeCell ref="A21:C21"/>
    <mergeCell ref="D21:G21"/>
    <mergeCell ref="H21:K21"/>
    <mergeCell ref="A22:C22"/>
    <mergeCell ref="D22:G22"/>
    <mergeCell ref="H22:K22"/>
    <mergeCell ref="A19:C19"/>
    <mergeCell ref="D19:G19"/>
    <mergeCell ref="H19:K19"/>
    <mergeCell ref="A20:C20"/>
    <mergeCell ref="D20:G20"/>
    <mergeCell ref="H20:K20"/>
    <mergeCell ref="A17:C17"/>
    <mergeCell ref="D17:G17"/>
    <mergeCell ref="H17:K17"/>
    <mergeCell ref="A18:C18"/>
    <mergeCell ref="D18:G18"/>
    <mergeCell ref="H18:K18"/>
    <mergeCell ref="A16:C16"/>
    <mergeCell ref="D16:G16"/>
    <mergeCell ref="H16:K16"/>
    <mergeCell ref="A12:C12"/>
    <mergeCell ref="D12:G12"/>
    <mergeCell ref="H12:K12"/>
    <mergeCell ref="D13:G13"/>
    <mergeCell ref="H13:K13"/>
    <mergeCell ref="A14:C14"/>
    <mergeCell ref="D14:G14"/>
    <mergeCell ref="H14:K14"/>
    <mergeCell ref="A47:C47"/>
    <mergeCell ref="D47:G47"/>
    <mergeCell ref="H47:K47"/>
    <mergeCell ref="A10:K10"/>
    <mergeCell ref="A11:C11"/>
    <mergeCell ref="D11:G11"/>
    <mergeCell ref="H11:K11"/>
    <mergeCell ref="A45:C45"/>
    <mergeCell ref="D45:G45"/>
    <mergeCell ref="H45:K45"/>
    <mergeCell ref="A46:C46"/>
    <mergeCell ref="D46:G46"/>
    <mergeCell ref="H46:K46"/>
    <mergeCell ref="D37:G37"/>
    <mergeCell ref="H37:K37"/>
    <mergeCell ref="A38:C38"/>
    <mergeCell ref="D38:G38"/>
    <mergeCell ref="H38:K38"/>
    <mergeCell ref="A29:K29"/>
    <mergeCell ref="A30:H30"/>
    <mergeCell ref="B31:H31"/>
    <mergeCell ref="A15:C15"/>
    <mergeCell ref="D15:G15"/>
    <mergeCell ref="H15:K15"/>
    <mergeCell ref="A5:K5"/>
    <mergeCell ref="A6:H6"/>
    <mergeCell ref="B7:H7"/>
    <mergeCell ref="A43:C43"/>
    <mergeCell ref="D43:G43"/>
    <mergeCell ref="H43:K43"/>
    <mergeCell ref="A44:C44"/>
    <mergeCell ref="D44:G44"/>
    <mergeCell ref="H44:K44"/>
    <mergeCell ref="A41:C41"/>
    <mergeCell ref="D41:G41"/>
    <mergeCell ref="H41:K41"/>
    <mergeCell ref="A42:C42"/>
    <mergeCell ref="D42:G42"/>
    <mergeCell ref="H42:K42"/>
    <mergeCell ref="A39:C39"/>
    <mergeCell ref="D39:G39"/>
    <mergeCell ref="H39:K39"/>
    <mergeCell ref="A40:C40"/>
    <mergeCell ref="D40:G40"/>
    <mergeCell ref="H40:K40"/>
    <mergeCell ref="A36:C36"/>
    <mergeCell ref="D36:G36"/>
    <mergeCell ref="H36:K36"/>
    <mergeCell ref="A70:C70"/>
    <mergeCell ref="D70:G70"/>
    <mergeCell ref="H70:K70"/>
    <mergeCell ref="A34:K34"/>
    <mergeCell ref="A35:C35"/>
    <mergeCell ref="D35:G35"/>
    <mergeCell ref="H35:K35"/>
    <mergeCell ref="A68:C68"/>
    <mergeCell ref="D68:G68"/>
    <mergeCell ref="H68:K68"/>
    <mergeCell ref="A69:C69"/>
    <mergeCell ref="D69:G69"/>
    <mergeCell ref="H69:K69"/>
    <mergeCell ref="A66:C66"/>
    <mergeCell ref="D66:G66"/>
    <mergeCell ref="H66:K66"/>
    <mergeCell ref="A67:C67"/>
    <mergeCell ref="D67:G67"/>
    <mergeCell ref="H67:K67"/>
    <mergeCell ref="A64:C64"/>
    <mergeCell ref="D64:G64"/>
    <mergeCell ref="H64:K64"/>
    <mergeCell ref="A65:C65"/>
    <mergeCell ref="D65:G65"/>
    <mergeCell ref="D63:G63"/>
    <mergeCell ref="H63:K63"/>
    <mergeCell ref="A59:C59"/>
    <mergeCell ref="D59:G59"/>
    <mergeCell ref="H59:K59"/>
    <mergeCell ref="D60:G60"/>
    <mergeCell ref="H60:K60"/>
    <mergeCell ref="A61:C61"/>
    <mergeCell ref="D61:G61"/>
    <mergeCell ref="H61:K61"/>
    <mergeCell ref="A57:K57"/>
    <mergeCell ref="A58:C58"/>
    <mergeCell ref="D58:G58"/>
    <mergeCell ref="H58:K58"/>
    <mergeCell ref="A92:C92"/>
    <mergeCell ref="D92:G92"/>
    <mergeCell ref="H92:K92"/>
    <mergeCell ref="A93:C93"/>
    <mergeCell ref="D93:G93"/>
    <mergeCell ref="H93:K93"/>
    <mergeCell ref="D84:G84"/>
    <mergeCell ref="H84:K84"/>
    <mergeCell ref="A85:C85"/>
    <mergeCell ref="D85:G85"/>
    <mergeCell ref="H85:K85"/>
    <mergeCell ref="A81:K81"/>
    <mergeCell ref="A82:C82"/>
    <mergeCell ref="D82:G82"/>
    <mergeCell ref="H82:K82"/>
    <mergeCell ref="H65:K65"/>
    <mergeCell ref="A62:C62"/>
    <mergeCell ref="D62:G62"/>
    <mergeCell ref="H62:K62"/>
    <mergeCell ref="A63:C63"/>
    <mergeCell ref="D86:G86"/>
    <mergeCell ref="H86:K86"/>
    <mergeCell ref="A87:C87"/>
    <mergeCell ref="D87:G87"/>
    <mergeCell ref="H87:K87"/>
    <mergeCell ref="A83:C83"/>
    <mergeCell ref="D83:G83"/>
    <mergeCell ref="H83:K83"/>
    <mergeCell ref="A94:C94"/>
    <mergeCell ref="D94:G94"/>
    <mergeCell ref="H94:K94"/>
    <mergeCell ref="D117:G117"/>
    <mergeCell ref="H117:K117"/>
    <mergeCell ref="A110:C110"/>
    <mergeCell ref="D110:G110"/>
    <mergeCell ref="H110:K110"/>
    <mergeCell ref="A111:C111"/>
    <mergeCell ref="D111:G111"/>
    <mergeCell ref="H111:K111"/>
    <mergeCell ref="A52:K52"/>
    <mergeCell ref="A53:H53"/>
    <mergeCell ref="B54:H54"/>
    <mergeCell ref="A90:C90"/>
    <mergeCell ref="D90:G90"/>
    <mergeCell ref="H90:K90"/>
    <mergeCell ref="A91:C91"/>
    <mergeCell ref="D91:G91"/>
    <mergeCell ref="H91:K91"/>
    <mergeCell ref="A88:C88"/>
    <mergeCell ref="D88:G88"/>
    <mergeCell ref="H88:K88"/>
    <mergeCell ref="A89:C89"/>
    <mergeCell ref="D89:G89"/>
    <mergeCell ref="H89:K89"/>
    <mergeCell ref="A86:C86"/>
    <mergeCell ref="H139:K139"/>
    <mergeCell ref="H140:K140"/>
    <mergeCell ref="A105:K105"/>
    <mergeCell ref="A106:C106"/>
    <mergeCell ref="D106:G106"/>
    <mergeCell ref="H106:K106"/>
    <mergeCell ref="D131:G131"/>
    <mergeCell ref="A133:C133"/>
    <mergeCell ref="A134:C134"/>
    <mergeCell ref="H136:K136"/>
    <mergeCell ref="A139:C139"/>
    <mergeCell ref="A107:C107"/>
    <mergeCell ref="D107:G107"/>
    <mergeCell ref="H107:K107"/>
    <mergeCell ref="D108:G108"/>
    <mergeCell ref="H108:K108"/>
    <mergeCell ref="A109:C109"/>
    <mergeCell ref="D109:G109"/>
    <mergeCell ref="H109:K109"/>
    <mergeCell ref="A129:K129"/>
    <mergeCell ref="A116:C116"/>
    <mergeCell ref="D116:G116"/>
    <mergeCell ref="H116:K116"/>
    <mergeCell ref="A117:C117"/>
    <mergeCell ref="H130:K130"/>
    <mergeCell ref="H131:K131"/>
    <mergeCell ref="A135:C135"/>
    <mergeCell ref="A136:C136"/>
    <mergeCell ref="A137:C137"/>
    <mergeCell ref="D137:G137"/>
    <mergeCell ref="A130:C130"/>
    <mergeCell ref="D130:G130"/>
    <mergeCell ref="A131:C131"/>
    <mergeCell ref="D132:G132"/>
    <mergeCell ref="D133:G133"/>
    <mergeCell ref="D134:G134"/>
    <mergeCell ref="D135:G135"/>
    <mergeCell ref="D136:G136"/>
    <mergeCell ref="A149:H149"/>
    <mergeCell ref="B150:H150"/>
    <mergeCell ref="H137:K137"/>
    <mergeCell ref="H132:K132"/>
    <mergeCell ref="H133:K133"/>
    <mergeCell ref="H134:K134"/>
    <mergeCell ref="H135:K135"/>
    <mergeCell ref="A153:K153"/>
    <mergeCell ref="A154:C154"/>
    <mergeCell ref="D154:G154"/>
    <mergeCell ref="H154:K154"/>
    <mergeCell ref="A148:K148"/>
    <mergeCell ref="A140:C140"/>
    <mergeCell ref="A141:C141"/>
    <mergeCell ref="A142:C142"/>
    <mergeCell ref="A138:C138"/>
    <mergeCell ref="H141:K141"/>
    <mergeCell ref="H142:K142"/>
    <mergeCell ref="D138:G138"/>
    <mergeCell ref="D139:G139"/>
    <mergeCell ref="D140:G140"/>
    <mergeCell ref="D141:G141"/>
    <mergeCell ref="D142:G142"/>
    <mergeCell ref="H138:K138"/>
    <mergeCell ref="A155:C155"/>
    <mergeCell ref="D155:G155"/>
    <mergeCell ref="H155:K155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59:C159"/>
    <mergeCell ref="D159:G159"/>
    <mergeCell ref="H159:K159"/>
    <mergeCell ref="A160:C160"/>
    <mergeCell ref="D160:G160"/>
    <mergeCell ref="H160:K160"/>
    <mergeCell ref="A161:C161"/>
    <mergeCell ref="D161:G161"/>
    <mergeCell ref="H161:K161"/>
    <mergeCell ref="A162:C162"/>
    <mergeCell ref="D162:G162"/>
    <mergeCell ref="H162:K162"/>
    <mergeCell ref="A163:C163"/>
    <mergeCell ref="D163:G163"/>
    <mergeCell ref="H163:K163"/>
    <mergeCell ref="A164:C164"/>
    <mergeCell ref="D164:G164"/>
    <mergeCell ref="H164:K164"/>
    <mergeCell ref="A165:C165"/>
    <mergeCell ref="D165:G165"/>
    <mergeCell ref="H165:K165"/>
    <mergeCell ref="A166:C166"/>
    <mergeCell ref="D166:G166"/>
    <mergeCell ref="H166:K166"/>
    <mergeCell ref="A196:K196"/>
    <mergeCell ref="A197:H197"/>
    <mergeCell ref="B198:H198"/>
    <mergeCell ref="A184:C184"/>
    <mergeCell ref="D184:G184"/>
    <mergeCell ref="H184:K184"/>
    <mergeCell ref="A185:C185"/>
    <mergeCell ref="D185:G185"/>
    <mergeCell ref="H185:K185"/>
    <mergeCell ref="A189:C189"/>
    <mergeCell ref="D189:G189"/>
    <mergeCell ref="H189:K189"/>
    <mergeCell ref="A190:C190"/>
    <mergeCell ref="D190:G190"/>
    <mergeCell ref="H190:K190"/>
    <mergeCell ref="A186:C186"/>
    <mergeCell ref="D186:G186"/>
    <mergeCell ref="H186:K186"/>
    <mergeCell ref="A201:K201"/>
    <mergeCell ref="A202:C202"/>
    <mergeCell ref="D202:G202"/>
    <mergeCell ref="H202:K202"/>
    <mergeCell ref="A203:C203"/>
    <mergeCell ref="D203:G203"/>
    <mergeCell ref="H203:K203"/>
    <mergeCell ref="D204:G204"/>
    <mergeCell ref="H204:K204"/>
    <mergeCell ref="A209:C209"/>
    <mergeCell ref="D209:G209"/>
    <mergeCell ref="H209:K209"/>
    <mergeCell ref="A210:C210"/>
    <mergeCell ref="D210:G210"/>
    <mergeCell ref="H210:K210"/>
    <mergeCell ref="A205:C205"/>
    <mergeCell ref="D205:G205"/>
    <mergeCell ref="H205:K205"/>
    <mergeCell ref="A206:C206"/>
    <mergeCell ref="D206:G206"/>
    <mergeCell ref="H206:K206"/>
    <mergeCell ref="A207:C207"/>
    <mergeCell ref="D207:G207"/>
    <mergeCell ref="H207:K207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83:C183"/>
    <mergeCell ref="D183:G183"/>
    <mergeCell ref="H183:K183"/>
    <mergeCell ref="A172:K172"/>
    <mergeCell ref="A173:H173"/>
    <mergeCell ref="B174:H174"/>
    <mergeCell ref="A177:K177"/>
    <mergeCell ref="A178:C178"/>
    <mergeCell ref="D178:G178"/>
    <mergeCell ref="H178:K178"/>
    <mergeCell ref="A179:C179"/>
    <mergeCell ref="D179:G179"/>
    <mergeCell ref="H179:K179"/>
    <mergeCell ref="A187:C187"/>
    <mergeCell ref="D187:G187"/>
    <mergeCell ref="H187:K187"/>
    <mergeCell ref="A188:C188"/>
    <mergeCell ref="D188:G188"/>
    <mergeCell ref="H188:K188"/>
    <mergeCell ref="A220:K220"/>
    <mergeCell ref="A221:H221"/>
    <mergeCell ref="B222:H222"/>
    <mergeCell ref="A214:C214"/>
    <mergeCell ref="D214:G214"/>
    <mergeCell ref="H214:K214"/>
    <mergeCell ref="A211:C211"/>
    <mergeCell ref="D211:G211"/>
    <mergeCell ref="H211:K211"/>
    <mergeCell ref="A212:C212"/>
    <mergeCell ref="D212:G212"/>
    <mergeCell ref="H212:K212"/>
    <mergeCell ref="A213:C213"/>
    <mergeCell ref="D213:G213"/>
    <mergeCell ref="H213:K213"/>
    <mergeCell ref="A208:C208"/>
    <mergeCell ref="D208:G208"/>
    <mergeCell ref="H208:K208"/>
    <mergeCell ref="A225:K225"/>
    <mergeCell ref="A226:C226"/>
    <mergeCell ref="D226:G226"/>
    <mergeCell ref="H226:K226"/>
    <mergeCell ref="A227:C227"/>
    <mergeCell ref="D227:G227"/>
    <mergeCell ref="H227:K227"/>
    <mergeCell ref="D228:G228"/>
    <mergeCell ref="H228:K228"/>
    <mergeCell ref="A229:C229"/>
    <mergeCell ref="D229:G229"/>
    <mergeCell ref="H229:K229"/>
    <mergeCell ref="A230:C230"/>
    <mergeCell ref="D230:G230"/>
    <mergeCell ref="H230:K230"/>
    <mergeCell ref="A231:C231"/>
    <mergeCell ref="D231:G231"/>
    <mergeCell ref="H231:K231"/>
    <mergeCell ref="A232:C232"/>
    <mergeCell ref="D232:G232"/>
    <mergeCell ref="H232:K232"/>
    <mergeCell ref="A233:C233"/>
    <mergeCell ref="D233:G233"/>
    <mergeCell ref="H233:K233"/>
    <mergeCell ref="A234:C234"/>
    <mergeCell ref="D234:G234"/>
    <mergeCell ref="H234:K234"/>
    <mergeCell ref="A238:C238"/>
    <mergeCell ref="D238:G238"/>
    <mergeCell ref="H238:K238"/>
    <mergeCell ref="A235:C235"/>
    <mergeCell ref="D235:G235"/>
    <mergeCell ref="H235:K235"/>
    <mergeCell ref="A236:C236"/>
    <mergeCell ref="D236:G236"/>
    <mergeCell ref="H236:K236"/>
    <mergeCell ref="A237:C237"/>
    <mergeCell ref="D237:G237"/>
    <mergeCell ref="H237:K237"/>
    <mergeCell ref="A244:K244"/>
    <mergeCell ref="A245:H245"/>
    <mergeCell ref="B246:H246"/>
    <mergeCell ref="A249:K249"/>
    <mergeCell ref="A250:C250"/>
    <mergeCell ref="D250:G250"/>
    <mergeCell ref="H250:K250"/>
    <mergeCell ref="A251:C251"/>
    <mergeCell ref="D251:G251"/>
    <mergeCell ref="H251:K251"/>
    <mergeCell ref="D252:G252"/>
    <mergeCell ref="H252:K252"/>
    <mergeCell ref="A253:C253"/>
    <mergeCell ref="D253:G253"/>
    <mergeCell ref="H253:K253"/>
    <mergeCell ref="A254:C254"/>
    <mergeCell ref="D254:G254"/>
    <mergeCell ref="H254:K254"/>
    <mergeCell ref="A255:C255"/>
    <mergeCell ref="D255:G255"/>
    <mergeCell ref="H255:K255"/>
    <mergeCell ref="A256:C256"/>
    <mergeCell ref="D256:G256"/>
    <mergeCell ref="H256:K256"/>
    <mergeCell ref="A257:C257"/>
    <mergeCell ref="D257:G257"/>
    <mergeCell ref="H257:K257"/>
    <mergeCell ref="A258:C258"/>
    <mergeCell ref="D258:G258"/>
    <mergeCell ref="H258:K258"/>
    <mergeCell ref="A262:C262"/>
    <mergeCell ref="D262:G262"/>
    <mergeCell ref="H262:K262"/>
    <mergeCell ref="A259:C259"/>
    <mergeCell ref="D259:G259"/>
    <mergeCell ref="H259:K259"/>
    <mergeCell ref="A260:C260"/>
    <mergeCell ref="D260:G260"/>
    <mergeCell ref="H260:K260"/>
    <mergeCell ref="A261:C261"/>
    <mergeCell ref="D261:G261"/>
    <mergeCell ref="H261:K261"/>
    <mergeCell ref="A268:K268"/>
    <mergeCell ref="A269:H269"/>
    <mergeCell ref="B270:H270"/>
    <mergeCell ref="A273:K273"/>
    <mergeCell ref="A274:C274"/>
    <mergeCell ref="D274:G274"/>
    <mergeCell ref="H274:K274"/>
    <mergeCell ref="A275:C275"/>
    <mergeCell ref="D275:G275"/>
    <mergeCell ref="H275:K275"/>
    <mergeCell ref="D276:G276"/>
    <mergeCell ref="H276:K276"/>
    <mergeCell ref="A277:C277"/>
    <mergeCell ref="D277:G277"/>
    <mergeCell ref="H277:K277"/>
    <mergeCell ref="A278:C278"/>
    <mergeCell ref="D278:G278"/>
    <mergeCell ref="H278:K278"/>
    <mergeCell ref="A279:C279"/>
    <mergeCell ref="D279:G279"/>
    <mergeCell ref="H279:K279"/>
    <mergeCell ref="A280:C280"/>
    <mergeCell ref="D280:G280"/>
    <mergeCell ref="H280:K280"/>
    <mergeCell ref="A281:C281"/>
    <mergeCell ref="D281:G281"/>
    <mergeCell ref="H281:K281"/>
    <mergeCell ref="A282:C282"/>
    <mergeCell ref="D282:G282"/>
    <mergeCell ref="H282:K282"/>
    <mergeCell ref="A286:C286"/>
    <mergeCell ref="D286:G286"/>
    <mergeCell ref="H286:K286"/>
    <mergeCell ref="A283:C283"/>
    <mergeCell ref="D283:G283"/>
    <mergeCell ref="H283:K283"/>
    <mergeCell ref="A284:C284"/>
    <mergeCell ref="D284:G284"/>
    <mergeCell ref="H284:K284"/>
    <mergeCell ref="A285:C285"/>
    <mergeCell ref="D285:G285"/>
    <mergeCell ref="H285:K285"/>
  </mergeCells>
  <pageMargins left="1.1811023622047245" right="0.19685039370078741" top="0.98425196850393704" bottom="0.39370078740157483" header="0.19685039370078741" footer="0.19685039370078741"/>
  <pageSetup paperSize="9" scale="95" orientation="portrait" r:id="rId1"/>
  <headerFooter alignWithMargins="0"/>
  <rowBreaks count="5" manualBreakCount="5">
    <brk id="47" max="11" man="1"/>
    <brk id="94" max="11" man="1"/>
    <brk id="142" max="11" man="1"/>
    <brk id="190" max="11" man="1"/>
    <brk id="23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view="pageBreakPreview" topLeftCell="A268" zoomScale="82" zoomScaleNormal="100" zoomScaleSheetLayoutView="82" workbookViewId="0">
      <selection activeCell="V287" sqref="V287"/>
    </sheetView>
  </sheetViews>
  <sheetFormatPr defaultColWidth="5.7109375" defaultRowHeight="15" x14ac:dyDescent="0.25"/>
  <cols>
    <col min="1" max="1" width="14.7109375" style="1" customWidth="1"/>
    <col min="2" max="2" width="9.5703125" style="1" customWidth="1"/>
    <col min="3" max="3" width="11.85546875" style="1" customWidth="1"/>
    <col min="4" max="4" width="5.28515625" style="1" customWidth="1"/>
    <col min="5" max="5" width="8.140625" style="1" customWidth="1"/>
    <col min="6" max="6" width="6.85546875" style="1" customWidth="1"/>
    <col min="7" max="7" width="7" style="1" customWidth="1"/>
    <col min="8" max="8" width="12.85546875" style="1" customWidth="1"/>
    <col min="9" max="9" width="6.5703125" style="1" customWidth="1"/>
    <col min="10" max="10" width="3.5703125" style="1" customWidth="1"/>
    <col min="11" max="11" width="8.42578125" style="1" customWidth="1"/>
    <col min="12" max="12" width="1.7109375" style="1" customWidth="1"/>
    <col min="13" max="16384" width="5.7109375" style="1"/>
  </cols>
  <sheetData>
    <row r="1" spans="1:11" ht="5.25" customHeight="1" x14ac:dyDescent="0.25"/>
    <row r="2" spans="1:11" ht="11.25" customHeight="1" x14ac:dyDescent="0.25">
      <c r="C2" s="5"/>
      <c r="D2" s="5"/>
      <c r="E2" s="5"/>
      <c r="F2" s="5"/>
      <c r="G2" s="5"/>
      <c r="H2" s="5"/>
      <c r="I2" s="5"/>
      <c r="J2" s="5"/>
      <c r="K2" s="60" t="s">
        <v>141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2"/>
      <c r="K3" s="61" t="s">
        <v>110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2"/>
      <c r="K4" s="29" t="s">
        <v>140</v>
      </c>
    </row>
    <row r="5" spans="1:11" s="3" customFormat="1" ht="11.25" customHeight="1" x14ac:dyDescent="0.2">
      <c r="C5" s="2"/>
      <c r="D5" s="2"/>
      <c r="E5" s="2"/>
      <c r="F5" s="2"/>
      <c r="G5" s="2"/>
      <c r="H5" s="2"/>
      <c r="I5" s="2"/>
      <c r="J5" s="2"/>
      <c r="K5" s="29"/>
    </row>
    <row r="6" spans="1:11" s="4" customFormat="1" ht="46.5" customHeight="1" x14ac:dyDescent="0.25">
      <c r="A6" s="500" t="s">
        <v>139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</row>
    <row r="7" spans="1:11" s="197" customFormat="1" ht="18.75" x14ac:dyDescent="0.3">
      <c r="A7" s="547" t="s">
        <v>120</v>
      </c>
      <c r="B7" s="547"/>
      <c r="C7" s="547"/>
      <c r="D7" s="547"/>
      <c r="E7" s="547"/>
      <c r="F7" s="547"/>
      <c r="G7" s="547"/>
      <c r="H7" s="547"/>
      <c r="I7" s="58" t="s">
        <v>138</v>
      </c>
      <c r="J7" s="59" t="s">
        <v>67</v>
      </c>
      <c r="K7" s="238" t="s">
        <v>137</v>
      </c>
    </row>
    <row r="8" spans="1:11" s="8" customFormat="1" ht="11.25" customHeight="1" x14ac:dyDescent="0.2">
      <c r="A8" s="7"/>
      <c r="B8" s="524" t="s">
        <v>13</v>
      </c>
      <c r="C8" s="524"/>
      <c r="D8" s="524"/>
      <c r="E8" s="524"/>
      <c r="F8" s="524"/>
      <c r="G8" s="524"/>
      <c r="H8" s="524"/>
    </row>
    <row r="9" spans="1:11" s="8" customFormat="1" ht="17.25" customHeight="1" x14ac:dyDescent="0.2">
      <c r="A9" s="7"/>
      <c r="B9" s="239"/>
      <c r="C9" s="239"/>
      <c r="D9" s="239"/>
      <c r="E9" s="89" t="s">
        <v>187</v>
      </c>
      <c r="F9" s="239"/>
      <c r="G9" s="239"/>
      <c r="H9" s="239"/>
    </row>
    <row r="10" spans="1:11" s="9" customFormat="1" ht="12.75" customHeight="1" x14ac:dyDescent="0.2">
      <c r="A10" s="7"/>
      <c r="B10" s="239"/>
      <c r="C10" s="239"/>
      <c r="D10" s="239"/>
      <c r="E10" s="89"/>
      <c r="F10" s="239"/>
      <c r="G10" s="239"/>
      <c r="H10" s="239"/>
      <c r="I10" s="8"/>
      <c r="J10" s="8"/>
      <c r="K10" s="8"/>
    </row>
    <row r="11" spans="1:11" ht="15.75" x14ac:dyDescent="0.25">
      <c r="A11" s="525" t="s">
        <v>484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</row>
    <row r="12" spans="1:11" s="10" customFormat="1" ht="31.5" customHeight="1" x14ac:dyDescent="0.2">
      <c r="A12" s="548" t="s">
        <v>136</v>
      </c>
      <c r="B12" s="549"/>
      <c r="C12" s="550"/>
      <c r="D12" s="548" t="s">
        <v>190</v>
      </c>
      <c r="E12" s="549"/>
      <c r="F12" s="549"/>
      <c r="G12" s="550"/>
      <c r="H12" s="548" t="s">
        <v>135</v>
      </c>
      <c r="I12" s="549"/>
      <c r="J12" s="549"/>
      <c r="K12" s="550"/>
    </row>
    <row r="13" spans="1:11" s="56" customFormat="1" ht="15.75" customHeight="1" x14ac:dyDescent="0.2">
      <c r="A13" s="529">
        <v>1</v>
      </c>
      <c r="B13" s="530"/>
      <c r="C13" s="531"/>
      <c r="D13" s="529">
        <v>2</v>
      </c>
      <c r="E13" s="530"/>
      <c r="F13" s="530"/>
      <c r="G13" s="531"/>
      <c r="H13" s="529">
        <v>3</v>
      </c>
      <c r="I13" s="530"/>
      <c r="J13" s="530"/>
      <c r="K13" s="531"/>
    </row>
    <row r="14" spans="1:11" s="9" customFormat="1" ht="15.75" customHeight="1" x14ac:dyDescent="0.2">
      <c r="A14" s="182" t="s">
        <v>404</v>
      </c>
      <c r="B14" s="55"/>
      <c r="C14" s="55"/>
      <c r="D14" s="520">
        <f>SUM(D15:G22)</f>
        <v>0</v>
      </c>
      <c r="E14" s="521"/>
      <c r="F14" s="521"/>
      <c r="G14" s="522"/>
      <c r="H14" s="520">
        <f>SUM(H15:K22)</f>
        <v>0</v>
      </c>
      <c r="I14" s="521"/>
      <c r="J14" s="521"/>
      <c r="K14" s="522"/>
    </row>
    <row r="15" spans="1:11" s="9" customFormat="1" ht="15.75" customHeight="1" x14ac:dyDescent="0.2">
      <c r="A15" s="517" t="s">
        <v>133</v>
      </c>
      <c r="B15" s="518"/>
      <c r="C15" s="519"/>
      <c r="D15" s="520">
        <v>0</v>
      </c>
      <c r="E15" s="521"/>
      <c r="F15" s="521"/>
      <c r="G15" s="522"/>
      <c r="H15" s="520">
        <v>0</v>
      </c>
      <c r="I15" s="521"/>
      <c r="J15" s="521"/>
      <c r="K15" s="522"/>
    </row>
    <row r="16" spans="1:11" s="9" customFormat="1" ht="15.75" customHeight="1" x14ac:dyDescent="0.2">
      <c r="A16" s="517" t="s">
        <v>132</v>
      </c>
      <c r="B16" s="518"/>
      <c r="C16" s="519"/>
      <c r="D16" s="520">
        <v>0</v>
      </c>
      <c r="E16" s="521"/>
      <c r="F16" s="521"/>
      <c r="G16" s="522"/>
      <c r="H16" s="520">
        <v>0</v>
      </c>
      <c r="I16" s="521"/>
      <c r="J16" s="521"/>
      <c r="K16" s="522"/>
    </row>
    <row r="17" spans="1:11" s="9" customFormat="1" ht="15.75" customHeight="1" x14ac:dyDescent="0.2">
      <c r="A17" s="517" t="s">
        <v>131</v>
      </c>
      <c r="B17" s="518"/>
      <c r="C17" s="519"/>
      <c r="D17" s="520">
        <v>0</v>
      </c>
      <c r="E17" s="521"/>
      <c r="F17" s="521"/>
      <c r="G17" s="522"/>
      <c r="H17" s="520">
        <v>0</v>
      </c>
      <c r="I17" s="521"/>
      <c r="J17" s="521"/>
      <c r="K17" s="522"/>
    </row>
    <row r="18" spans="1:11" s="9" customFormat="1" ht="15.75" customHeight="1" x14ac:dyDescent="0.2">
      <c r="A18" s="517" t="s">
        <v>130</v>
      </c>
      <c r="B18" s="518"/>
      <c r="C18" s="519"/>
      <c r="D18" s="520">
        <v>0</v>
      </c>
      <c r="E18" s="521"/>
      <c r="F18" s="521"/>
      <c r="G18" s="522"/>
      <c r="H18" s="520">
        <v>0</v>
      </c>
      <c r="I18" s="521"/>
      <c r="J18" s="521"/>
      <c r="K18" s="522"/>
    </row>
    <row r="19" spans="1:11" s="9" customFormat="1" ht="15.75" customHeight="1" x14ac:dyDescent="0.2">
      <c r="A19" s="517" t="s">
        <v>129</v>
      </c>
      <c r="B19" s="518"/>
      <c r="C19" s="519"/>
      <c r="D19" s="520">
        <v>0</v>
      </c>
      <c r="E19" s="521"/>
      <c r="F19" s="521"/>
      <c r="G19" s="522"/>
      <c r="H19" s="520">
        <v>0</v>
      </c>
      <c r="I19" s="521"/>
      <c r="J19" s="521"/>
      <c r="K19" s="522"/>
    </row>
    <row r="20" spans="1:11" s="9" customFormat="1" ht="15.75" customHeight="1" x14ac:dyDescent="0.2">
      <c r="A20" s="517" t="s">
        <v>128</v>
      </c>
      <c r="B20" s="518"/>
      <c r="C20" s="519"/>
      <c r="D20" s="520">
        <v>0</v>
      </c>
      <c r="E20" s="521"/>
      <c r="F20" s="521"/>
      <c r="G20" s="522"/>
      <c r="H20" s="520">
        <v>0</v>
      </c>
      <c r="I20" s="521"/>
      <c r="J20" s="521"/>
      <c r="K20" s="522"/>
    </row>
    <row r="21" spans="1:11" s="9" customFormat="1" ht="15.75" customHeight="1" x14ac:dyDescent="0.2">
      <c r="A21" s="517" t="s">
        <v>127</v>
      </c>
      <c r="B21" s="518"/>
      <c r="C21" s="519"/>
      <c r="D21" s="520">
        <v>0</v>
      </c>
      <c r="E21" s="521"/>
      <c r="F21" s="521"/>
      <c r="G21" s="522"/>
      <c r="H21" s="520">
        <v>0</v>
      </c>
      <c r="I21" s="521"/>
      <c r="J21" s="521"/>
      <c r="K21" s="522"/>
    </row>
    <row r="22" spans="1:11" s="9" customFormat="1" ht="15.75" customHeight="1" x14ac:dyDescent="0.2">
      <c r="A22" s="517" t="s">
        <v>126</v>
      </c>
      <c r="B22" s="518"/>
      <c r="C22" s="519"/>
      <c r="D22" s="520">
        <v>0</v>
      </c>
      <c r="E22" s="521"/>
      <c r="F22" s="521"/>
      <c r="G22" s="522"/>
      <c r="H22" s="520">
        <v>0</v>
      </c>
      <c r="I22" s="521"/>
      <c r="J22" s="521"/>
      <c r="K22" s="522"/>
    </row>
    <row r="23" spans="1:11" s="9" customFormat="1" ht="15.75" customHeight="1" x14ac:dyDescent="0.2">
      <c r="A23" s="517" t="s">
        <v>125</v>
      </c>
      <c r="B23" s="518"/>
      <c r="C23" s="519"/>
      <c r="D23" s="520">
        <f>'Прил.4_форма-7-ПЛАНдоступ'!D22:G22</f>
        <v>1782.1590000000003</v>
      </c>
      <c r="E23" s="521"/>
      <c r="F23" s="521"/>
      <c r="G23" s="522"/>
      <c r="H23" s="544">
        <f>SUM('Прил.4_форма-6-ФАКТналич.возм'!G15:G24)*1000</f>
        <v>1441.751</v>
      </c>
      <c r="I23" s="545"/>
      <c r="J23" s="545"/>
      <c r="K23" s="546"/>
    </row>
    <row r="24" spans="1:11" s="9" customFormat="1" ht="15.75" customHeight="1" x14ac:dyDescent="0.2">
      <c r="A24" s="514" t="s">
        <v>96</v>
      </c>
      <c r="B24" s="515"/>
      <c r="C24" s="516"/>
      <c r="D24" s="462">
        <f>D23+D14</f>
        <v>1782.1590000000003</v>
      </c>
      <c r="E24" s="463"/>
      <c r="F24" s="463"/>
      <c r="G24" s="464"/>
      <c r="H24" s="554">
        <f>H23+H14</f>
        <v>1441.751</v>
      </c>
      <c r="I24" s="555"/>
      <c r="J24" s="555"/>
      <c r="K24" s="556"/>
    </row>
    <row r="25" spans="1:11" s="9" customFormat="1" ht="15.75" customHeight="1" x14ac:dyDescent="0.2">
      <c r="A25" s="327"/>
      <c r="B25" s="327"/>
      <c r="C25" s="327"/>
      <c r="D25" s="328"/>
      <c r="E25" s="328"/>
      <c r="F25" s="328"/>
      <c r="G25" s="328"/>
      <c r="H25" s="329"/>
      <c r="I25" s="329"/>
      <c r="J25" s="329"/>
      <c r="K25" s="329"/>
    </row>
    <row r="26" spans="1:11" ht="11.25" customHeight="1" x14ac:dyDescent="0.25">
      <c r="C26" s="5"/>
      <c r="D26" s="5"/>
      <c r="E26" s="5"/>
      <c r="F26" s="5"/>
      <c r="G26" s="5"/>
      <c r="H26" s="5"/>
      <c r="I26" s="5"/>
      <c r="J26" s="5"/>
      <c r="K26" s="60" t="s">
        <v>141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2"/>
      <c r="K27" s="61" t="s">
        <v>110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2"/>
      <c r="K28" s="29" t="s">
        <v>140</v>
      </c>
    </row>
    <row r="29" spans="1:11" s="3" customFormat="1" ht="6" customHeight="1" x14ac:dyDescent="0.2">
      <c r="C29" s="2"/>
      <c r="D29" s="2"/>
      <c r="E29" s="2"/>
      <c r="F29" s="2"/>
      <c r="G29" s="2"/>
      <c r="H29" s="2"/>
      <c r="I29" s="2"/>
      <c r="J29" s="2"/>
      <c r="K29" s="29"/>
    </row>
    <row r="30" spans="1:11" s="4" customFormat="1" ht="46.5" customHeight="1" x14ac:dyDescent="0.25">
      <c r="A30" s="500" t="s">
        <v>139</v>
      </c>
      <c r="B30" s="500"/>
      <c r="C30" s="500"/>
      <c r="D30" s="500"/>
      <c r="E30" s="500"/>
      <c r="F30" s="500"/>
      <c r="G30" s="500"/>
      <c r="H30" s="500"/>
      <c r="I30" s="500"/>
      <c r="J30" s="500"/>
      <c r="K30" s="500"/>
    </row>
    <row r="31" spans="1:11" s="197" customFormat="1" ht="18.75" x14ac:dyDescent="0.3">
      <c r="A31" s="547" t="s">
        <v>120</v>
      </c>
      <c r="B31" s="547"/>
      <c r="C31" s="547"/>
      <c r="D31" s="547"/>
      <c r="E31" s="547"/>
      <c r="F31" s="547"/>
      <c r="G31" s="547"/>
      <c r="H31" s="547"/>
      <c r="I31" s="58" t="s">
        <v>138</v>
      </c>
      <c r="J31" s="59" t="s">
        <v>67</v>
      </c>
      <c r="K31" s="238" t="s">
        <v>137</v>
      </c>
    </row>
    <row r="32" spans="1:11" s="8" customFormat="1" ht="11.25" customHeight="1" x14ac:dyDescent="0.2">
      <c r="A32" s="7"/>
      <c r="B32" s="524" t="s">
        <v>13</v>
      </c>
      <c r="C32" s="524"/>
      <c r="D32" s="524"/>
      <c r="E32" s="524"/>
      <c r="F32" s="524"/>
      <c r="G32" s="524"/>
      <c r="H32" s="524"/>
    </row>
    <row r="33" spans="1:11" s="8" customFormat="1" ht="13.5" customHeight="1" x14ac:dyDescent="0.2">
      <c r="A33" s="7"/>
      <c r="B33" s="239"/>
      <c r="C33" s="239"/>
      <c r="D33" s="239"/>
      <c r="E33" s="89" t="s">
        <v>187</v>
      </c>
      <c r="F33" s="239"/>
      <c r="G33" s="239"/>
      <c r="H33" s="239"/>
    </row>
    <row r="34" spans="1:11" s="8" customFormat="1" ht="4.5" customHeight="1" x14ac:dyDescent="0.2">
      <c r="A34" s="7"/>
      <c r="B34" s="239"/>
      <c r="C34" s="239"/>
      <c r="D34" s="239"/>
      <c r="E34" s="89"/>
      <c r="F34" s="239"/>
      <c r="G34" s="239"/>
      <c r="H34" s="239"/>
    </row>
    <row r="35" spans="1:11" ht="15.75" x14ac:dyDescent="0.25">
      <c r="A35" s="525" t="s">
        <v>485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</row>
    <row r="36" spans="1:11" s="10" customFormat="1" ht="31.5" customHeight="1" x14ac:dyDescent="0.2">
      <c r="A36" s="501" t="s">
        <v>136</v>
      </c>
      <c r="B36" s="501"/>
      <c r="C36" s="501"/>
      <c r="D36" s="501" t="s">
        <v>190</v>
      </c>
      <c r="E36" s="501"/>
      <c r="F36" s="501"/>
      <c r="G36" s="501"/>
      <c r="H36" s="501" t="s">
        <v>135</v>
      </c>
      <c r="I36" s="501"/>
      <c r="J36" s="501"/>
      <c r="K36" s="501"/>
    </row>
    <row r="37" spans="1:11" s="56" customFormat="1" ht="12.75" customHeight="1" x14ac:dyDescent="0.2">
      <c r="A37" s="493">
        <v>1</v>
      </c>
      <c r="B37" s="493"/>
      <c r="C37" s="493"/>
      <c r="D37" s="493">
        <v>2</v>
      </c>
      <c r="E37" s="493"/>
      <c r="F37" s="493"/>
      <c r="G37" s="493"/>
      <c r="H37" s="493">
        <v>3</v>
      </c>
      <c r="I37" s="493"/>
      <c r="J37" s="493"/>
      <c r="K37" s="493"/>
    </row>
    <row r="38" spans="1:11" s="9" customFormat="1" ht="15" customHeight="1" x14ac:dyDescent="0.2">
      <c r="A38" s="265" t="s">
        <v>404</v>
      </c>
      <c r="B38" s="183"/>
      <c r="C38" s="183"/>
      <c r="D38" s="484">
        <f>SUM(D39:G46)</f>
        <v>0</v>
      </c>
      <c r="E38" s="484"/>
      <c r="F38" s="484"/>
      <c r="G38" s="484"/>
      <c r="H38" s="484">
        <f>SUM(H39:K46)</f>
        <v>0</v>
      </c>
      <c r="I38" s="484"/>
      <c r="J38" s="484"/>
      <c r="K38" s="484"/>
    </row>
    <row r="39" spans="1:11" s="9" customFormat="1" ht="15" customHeight="1" x14ac:dyDescent="0.2">
      <c r="A39" s="557" t="s">
        <v>133</v>
      </c>
      <c r="B39" s="557"/>
      <c r="C39" s="557"/>
      <c r="D39" s="484">
        <v>0</v>
      </c>
      <c r="E39" s="484"/>
      <c r="F39" s="484"/>
      <c r="G39" s="484"/>
      <c r="H39" s="484">
        <v>0</v>
      </c>
      <c r="I39" s="484"/>
      <c r="J39" s="484"/>
      <c r="K39" s="484"/>
    </row>
    <row r="40" spans="1:11" s="9" customFormat="1" ht="15" customHeight="1" x14ac:dyDescent="0.2">
      <c r="A40" s="557" t="s">
        <v>132</v>
      </c>
      <c r="B40" s="557"/>
      <c r="C40" s="557"/>
      <c r="D40" s="484">
        <v>0</v>
      </c>
      <c r="E40" s="484"/>
      <c r="F40" s="484"/>
      <c r="G40" s="484"/>
      <c r="H40" s="484">
        <v>0</v>
      </c>
      <c r="I40" s="484"/>
      <c r="J40" s="484"/>
      <c r="K40" s="484"/>
    </row>
    <row r="41" spans="1:11" s="9" customFormat="1" ht="15" customHeight="1" x14ac:dyDescent="0.2">
      <c r="A41" s="557" t="s">
        <v>131</v>
      </c>
      <c r="B41" s="557"/>
      <c r="C41" s="557"/>
      <c r="D41" s="484">
        <v>0</v>
      </c>
      <c r="E41" s="484"/>
      <c r="F41" s="484"/>
      <c r="G41" s="484"/>
      <c r="H41" s="484">
        <v>0</v>
      </c>
      <c r="I41" s="484"/>
      <c r="J41" s="484"/>
      <c r="K41" s="484"/>
    </row>
    <row r="42" spans="1:11" s="9" customFormat="1" ht="15" customHeight="1" x14ac:dyDescent="0.2">
      <c r="A42" s="557" t="s">
        <v>130</v>
      </c>
      <c r="B42" s="557"/>
      <c r="C42" s="557"/>
      <c r="D42" s="484">
        <v>0</v>
      </c>
      <c r="E42" s="484"/>
      <c r="F42" s="484"/>
      <c r="G42" s="484"/>
      <c r="H42" s="484">
        <v>0</v>
      </c>
      <c r="I42" s="484"/>
      <c r="J42" s="484"/>
      <c r="K42" s="484"/>
    </row>
    <row r="43" spans="1:11" s="9" customFormat="1" ht="15" customHeight="1" x14ac:dyDescent="0.2">
      <c r="A43" s="557" t="s">
        <v>129</v>
      </c>
      <c r="B43" s="557"/>
      <c r="C43" s="557"/>
      <c r="D43" s="484">
        <v>0</v>
      </c>
      <c r="E43" s="484"/>
      <c r="F43" s="484"/>
      <c r="G43" s="484"/>
      <c r="H43" s="484">
        <v>0</v>
      </c>
      <c r="I43" s="484"/>
      <c r="J43" s="484"/>
      <c r="K43" s="484"/>
    </row>
    <row r="44" spans="1:11" s="9" customFormat="1" ht="15" customHeight="1" x14ac:dyDescent="0.2">
      <c r="A44" s="557" t="s">
        <v>128</v>
      </c>
      <c r="B44" s="557"/>
      <c r="C44" s="557"/>
      <c r="D44" s="484">
        <v>0</v>
      </c>
      <c r="E44" s="484"/>
      <c r="F44" s="484"/>
      <c r="G44" s="484"/>
      <c r="H44" s="484">
        <v>0</v>
      </c>
      <c r="I44" s="484"/>
      <c r="J44" s="484"/>
      <c r="K44" s="484"/>
    </row>
    <row r="45" spans="1:11" s="9" customFormat="1" ht="15" customHeight="1" x14ac:dyDescent="0.2">
      <c r="A45" s="557" t="s">
        <v>127</v>
      </c>
      <c r="B45" s="557"/>
      <c r="C45" s="557"/>
      <c r="D45" s="484">
        <v>0</v>
      </c>
      <c r="E45" s="484"/>
      <c r="F45" s="484"/>
      <c r="G45" s="484"/>
      <c r="H45" s="484">
        <v>0</v>
      </c>
      <c r="I45" s="484"/>
      <c r="J45" s="484"/>
      <c r="K45" s="484"/>
    </row>
    <row r="46" spans="1:11" s="9" customFormat="1" ht="15" customHeight="1" x14ac:dyDescent="0.2">
      <c r="A46" s="557" t="s">
        <v>126</v>
      </c>
      <c r="B46" s="557"/>
      <c r="C46" s="557"/>
      <c r="D46" s="484">
        <v>0</v>
      </c>
      <c r="E46" s="484"/>
      <c r="F46" s="484"/>
      <c r="G46" s="484"/>
      <c r="H46" s="484">
        <v>0</v>
      </c>
      <c r="I46" s="484"/>
      <c r="J46" s="484"/>
      <c r="K46" s="484"/>
    </row>
    <row r="47" spans="1:11" s="9" customFormat="1" ht="15" customHeight="1" x14ac:dyDescent="0.2">
      <c r="A47" s="557" t="s">
        <v>125</v>
      </c>
      <c r="B47" s="557"/>
      <c r="C47" s="557"/>
      <c r="D47" s="484">
        <f>'Прил.4_форма-7-ПЛАНдоступ'!D46:G46</f>
        <v>1730.4250000000002</v>
      </c>
      <c r="E47" s="484"/>
      <c r="F47" s="484"/>
      <c r="G47" s="484"/>
      <c r="H47" s="560">
        <f>SUM('Прил.4_форма-6-ФАКТналич.возм'!G39:G48)*1000</f>
        <v>1253.9389999999999</v>
      </c>
      <c r="I47" s="560"/>
      <c r="J47" s="560"/>
      <c r="K47" s="560"/>
    </row>
    <row r="48" spans="1:11" s="9" customFormat="1" ht="15" customHeight="1" x14ac:dyDescent="0.2">
      <c r="A48" s="558" t="s">
        <v>96</v>
      </c>
      <c r="B48" s="558"/>
      <c r="C48" s="558"/>
      <c r="D48" s="559">
        <f>D47+D38</f>
        <v>1730.4250000000002</v>
      </c>
      <c r="E48" s="559"/>
      <c r="F48" s="559"/>
      <c r="G48" s="559"/>
      <c r="H48" s="559">
        <f>H47+H38</f>
        <v>1253.9389999999999</v>
      </c>
      <c r="I48" s="559"/>
      <c r="J48" s="559"/>
      <c r="K48" s="559"/>
    </row>
    <row r="49" spans="1:11" s="9" customFormat="1" ht="15" customHeight="1" x14ac:dyDescent="0.2">
      <c r="A49" s="327"/>
      <c r="B49" s="327"/>
      <c r="C49" s="327"/>
      <c r="D49" s="328"/>
      <c r="E49" s="328"/>
      <c r="F49" s="328"/>
      <c r="G49" s="328"/>
      <c r="H49" s="328"/>
      <c r="I49" s="328"/>
      <c r="J49" s="328"/>
      <c r="K49" s="328"/>
    </row>
    <row r="50" spans="1:11" ht="11.25" customHeight="1" x14ac:dyDescent="0.25">
      <c r="C50" s="5"/>
      <c r="D50" s="5"/>
      <c r="E50" s="5"/>
      <c r="F50" s="5"/>
      <c r="G50" s="5"/>
      <c r="H50" s="5"/>
      <c r="I50" s="5"/>
      <c r="J50" s="5"/>
      <c r="K50" s="60" t="s">
        <v>141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2"/>
      <c r="K51" s="61" t="s">
        <v>110</v>
      </c>
    </row>
    <row r="52" spans="1:11" s="3" customFormat="1" ht="11.25" customHeight="1" x14ac:dyDescent="0.2">
      <c r="C52" s="2"/>
      <c r="D52" s="2"/>
      <c r="E52" s="2"/>
      <c r="F52" s="2"/>
      <c r="G52" s="2"/>
      <c r="H52" s="2"/>
      <c r="I52" s="2"/>
      <c r="J52" s="2"/>
      <c r="K52" s="29" t="s">
        <v>140</v>
      </c>
    </row>
    <row r="53" spans="1:11" s="3" customFormat="1" ht="8.25" customHeight="1" x14ac:dyDescent="0.2">
      <c r="C53" s="2"/>
      <c r="D53" s="2"/>
      <c r="E53" s="2"/>
      <c r="F53" s="2"/>
      <c r="G53" s="2"/>
      <c r="H53" s="2"/>
      <c r="I53" s="2"/>
      <c r="J53" s="2"/>
      <c r="K53" s="29"/>
    </row>
    <row r="54" spans="1:11" s="4" customFormat="1" ht="46.5" customHeight="1" x14ac:dyDescent="0.25">
      <c r="A54" s="500" t="s">
        <v>139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</row>
    <row r="55" spans="1:11" s="197" customFormat="1" ht="18.75" x14ac:dyDescent="0.3">
      <c r="A55" s="547" t="s">
        <v>120</v>
      </c>
      <c r="B55" s="547"/>
      <c r="C55" s="547"/>
      <c r="D55" s="547"/>
      <c r="E55" s="547"/>
      <c r="F55" s="547"/>
      <c r="G55" s="547"/>
      <c r="H55" s="547"/>
      <c r="I55" s="58" t="s">
        <v>138</v>
      </c>
      <c r="J55" s="59" t="s">
        <v>67</v>
      </c>
      <c r="K55" s="238" t="s">
        <v>137</v>
      </c>
    </row>
    <row r="56" spans="1:11" s="8" customFormat="1" ht="11.25" customHeight="1" x14ac:dyDescent="0.2">
      <c r="A56" s="7"/>
      <c r="B56" s="524" t="s">
        <v>13</v>
      </c>
      <c r="C56" s="524"/>
      <c r="D56" s="524"/>
      <c r="E56" s="524"/>
      <c r="F56" s="524"/>
      <c r="G56" s="524"/>
      <c r="H56" s="524"/>
    </row>
    <row r="57" spans="1:11" s="8" customFormat="1" ht="17.25" customHeight="1" x14ac:dyDescent="0.2">
      <c r="A57" s="7"/>
      <c r="B57" s="239"/>
      <c r="C57" s="239"/>
      <c r="D57" s="239"/>
      <c r="E57" s="89" t="s">
        <v>187</v>
      </c>
      <c r="F57" s="239"/>
      <c r="G57" s="239"/>
      <c r="H57" s="239"/>
    </row>
    <row r="58" spans="1:11" s="9" customFormat="1" ht="6" customHeight="1" x14ac:dyDescent="0.2">
      <c r="A58" s="7"/>
      <c r="B58" s="239"/>
      <c r="C58" s="239"/>
      <c r="D58" s="239"/>
      <c r="E58" s="89"/>
      <c r="F58" s="239"/>
      <c r="G58" s="239"/>
      <c r="H58" s="239"/>
      <c r="I58" s="8"/>
      <c r="J58" s="8"/>
      <c r="K58" s="8"/>
    </row>
    <row r="59" spans="1:11" ht="15.75" x14ac:dyDescent="0.25">
      <c r="A59" s="525" t="s">
        <v>486</v>
      </c>
      <c r="B59" s="525"/>
      <c r="C59" s="525"/>
      <c r="D59" s="525"/>
      <c r="E59" s="525"/>
      <c r="F59" s="525"/>
      <c r="G59" s="525"/>
      <c r="H59" s="525"/>
      <c r="I59" s="525"/>
      <c r="J59" s="525"/>
      <c r="K59" s="525"/>
    </row>
    <row r="60" spans="1:11" s="10" customFormat="1" ht="29.25" customHeight="1" x14ac:dyDescent="0.2">
      <c r="A60" s="501" t="s">
        <v>136</v>
      </c>
      <c r="B60" s="501"/>
      <c r="C60" s="501"/>
      <c r="D60" s="501" t="s">
        <v>190</v>
      </c>
      <c r="E60" s="501"/>
      <c r="F60" s="501"/>
      <c r="G60" s="501"/>
      <c r="H60" s="501" t="s">
        <v>135</v>
      </c>
      <c r="I60" s="501"/>
      <c r="J60" s="501"/>
      <c r="K60" s="501"/>
    </row>
    <row r="61" spans="1:11" s="56" customFormat="1" ht="12.75" customHeight="1" x14ac:dyDescent="0.2">
      <c r="A61" s="493">
        <v>1</v>
      </c>
      <c r="B61" s="493"/>
      <c r="C61" s="493"/>
      <c r="D61" s="493">
        <v>2</v>
      </c>
      <c r="E61" s="493"/>
      <c r="F61" s="493"/>
      <c r="G61" s="493"/>
      <c r="H61" s="493">
        <v>3</v>
      </c>
      <c r="I61" s="493"/>
      <c r="J61" s="493"/>
      <c r="K61" s="493"/>
    </row>
    <row r="62" spans="1:11" s="9" customFormat="1" ht="16.5" customHeight="1" x14ac:dyDescent="0.2">
      <c r="A62" s="265" t="s">
        <v>404</v>
      </c>
      <c r="B62" s="183"/>
      <c r="C62" s="183"/>
      <c r="D62" s="484">
        <f>SUM(D63:G70)</f>
        <v>0</v>
      </c>
      <c r="E62" s="484"/>
      <c r="F62" s="484"/>
      <c r="G62" s="484"/>
      <c r="H62" s="484">
        <f>SUM(H63:K70)</f>
        <v>0</v>
      </c>
      <c r="I62" s="484"/>
      <c r="J62" s="484"/>
      <c r="K62" s="484"/>
    </row>
    <row r="63" spans="1:11" s="9" customFormat="1" ht="15" customHeight="1" x14ac:dyDescent="0.2">
      <c r="A63" s="557" t="s">
        <v>133</v>
      </c>
      <c r="B63" s="557"/>
      <c r="C63" s="557"/>
      <c r="D63" s="484">
        <v>0</v>
      </c>
      <c r="E63" s="484"/>
      <c r="F63" s="484"/>
      <c r="G63" s="484"/>
      <c r="H63" s="484">
        <v>0</v>
      </c>
      <c r="I63" s="484"/>
      <c r="J63" s="484"/>
      <c r="K63" s="484"/>
    </row>
    <row r="64" spans="1:11" s="9" customFormat="1" ht="15" customHeight="1" x14ac:dyDescent="0.2">
      <c r="A64" s="557" t="s">
        <v>132</v>
      </c>
      <c r="B64" s="557"/>
      <c r="C64" s="557"/>
      <c r="D64" s="484">
        <v>0</v>
      </c>
      <c r="E64" s="484"/>
      <c r="F64" s="484"/>
      <c r="G64" s="484"/>
      <c r="H64" s="484">
        <v>0</v>
      </c>
      <c r="I64" s="484"/>
      <c r="J64" s="484"/>
      <c r="K64" s="484"/>
    </row>
    <row r="65" spans="1:11" s="9" customFormat="1" ht="15" customHeight="1" x14ac:dyDescent="0.2">
      <c r="A65" s="557" t="s">
        <v>131</v>
      </c>
      <c r="B65" s="557"/>
      <c r="C65" s="557"/>
      <c r="D65" s="484">
        <v>0</v>
      </c>
      <c r="E65" s="484"/>
      <c r="F65" s="484"/>
      <c r="G65" s="484"/>
      <c r="H65" s="484">
        <v>0</v>
      </c>
      <c r="I65" s="484"/>
      <c r="J65" s="484"/>
      <c r="K65" s="484"/>
    </row>
    <row r="66" spans="1:11" s="9" customFormat="1" ht="15" customHeight="1" x14ac:dyDescent="0.2">
      <c r="A66" s="557" t="s">
        <v>130</v>
      </c>
      <c r="B66" s="557"/>
      <c r="C66" s="557"/>
      <c r="D66" s="484">
        <v>0</v>
      </c>
      <c r="E66" s="484"/>
      <c r="F66" s="484"/>
      <c r="G66" s="484"/>
      <c r="H66" s="484">
        <v>0</v>
      </c>
      <c r="I66" s="484"/>
      <c r="J66" s="484"/>
      <c r="K66" s="484"/>
    </row>
    <row r="67" spans="1:11" s="9" customFormat="1" ht="15" customHeight="1" x14ac:dyDescent="0.2">
      <c r="A67" s="557" t="s">
        <v>129</v>
      </c>
      <c r="B67" s="557"/>
      <c r="C67" s="557"/>
      <c r="D67" s="484">
        <v>0</v>
      </c>
      <c r="E67" s="484"/>
      <c r="F67" s="484"/>
      <c r="G67" s="484"/>
      <c r="H67" s="484">
        <v>0</v>
      </c>
      <c r="I67" s="484"/>
      <c r="J67" s="484"/>
      <c r="K67" s="484"/>
    </row>
    <row r="68" spans="1:11" s="9" customFormat="1" ht="15" customHeight="1" x14ac:dyDescent="0.2">
      <c r="A68" s="557" t="s">
        <v>128</v>
      </c>
      <c r="B68" s="557"/>
      <c r="C68" s="557"/>
      <c r="D68" s="484">
        <v>0</v>
      </c>
      <c r="E68" s="484"/>
      <c r="F68" s="484"/>
      <c r="G68" s="484"/>
      <c r="H68" s="484">
        <v>0</v>
      </c>
      <c r="I68" s="484"/>
      <c r="J68" s="484"/>
      <c r="K68" s="484"/>
    </row>
    <row r="69" spans="1:11" s="9" customFormat="1" ht="15" customHeight="1" x14ac:dyDescent="0.2">
      <c r="A69" s="557" t="s">
        <v>127</v>
      </c>
      <c r="B69" s="557"/>
      <c r="C69" s="557"/>
      <c r="D69" s="484">
        <v>0</v>
      </c>
      <c r="E69" s="484"/>
      <c r="F69" s="484"/>
      <c r="G69" s="484"/>
      <c r="H69" s="484">
        <v>0</v>
      </c>
      <c r="I69" s="484"/>
      <c r="J69" s="484"/>
      <c r="K69" s="484"/>
    </row>
    <row r="70" spans="1:11" s="9" customFormat="1" ht="15" customHeight="1" x14ac:dyDescent="0.2">
      <c r="A70" s="557" t="s">
        <v>126</v>
      </c>
      <c r="B70" s="557"/>
      <c r="C70" s="557"/>
      <c r="D70" s="484">
        <v>0</v>
      </c>
      <c r="E70" s="484"/>
      <c r="F70" s="484"/>
      <c r="G70" s="484"/>
      <c r="H70" s="484">
        <v>0</v>
      </c>
      <c r="I70" s="484"/>
      <c r="J70" s="484"/>
      <c r="K70" s="484"/>
    </row>
    <row r="71" spans="1:11" s="9" customFormat="1" ht="16.5" customHeight="1" x14ac:dyDescent="0.2">
      <c r="A71" s="557" t="s">
        <v>125</v>
      </c>
      <c r="B71" s="557"/>
      <c r="C71" s="557"/>
      <c r="D71" s="484">
        <f>'Прил.4_форма-7-ПЛАНдоступ'!D69:G69</f>
        <v>1409.6909999999998</v>
      </c>
      <c r="E71" s="484"/>
      <c r="F71" s="484"/>
      <c r="G71" s="484"/>
      <c r="H71" s="560">
        <f>SUM('Прил.4_форма-6-ФАКТналич.возм'!G63:G72)*1000</f>
        <v>1153.28</v>
      </c>
      <c r="I71" s="560"/>
      <c r="J71" s="560"/>
      <c r="K71" s="560"/>
    </row>
    <row r="72" spans="1:11" s="9" customFormat="1" ht="16.5" customHeight="1" x14ac:dyDescent="0.2">
      <c r="A72" s="557" t="s">
        <v>96</v>
      </c>
      <c r="B72" s="557"/>
      <c r="C72" s="557"/>
      <c r="D72" s="484">
        <f>D71+D62</f>
        <v>1409.6909999999998</v>
      </c>
      <c r="E72" s="484"/>
      <c r="F72" s="484"/>
      <c r="G72" s="484"/>
      <c r="H72" s="560">
        <f>H71+H62</f>
        <v>1153.28</v>
      </c>
      <c r="I72" s="560"/>
      <c r="J72" s="560"/>
      <c r="K72" s="560"/>
    </row>
    <row r="73" spans="1:11" s="9" customFormat="1" ht="7.5" customHeight="1" x14ac:dyDescent="0.2">
      <c r="A73" s="85"/>
      <c r="B73" s="85"/>
      <c r="C73" s="85"/>
      <c r="D73" s="86"/>
      <c r="E73" s="86"/>
      <c r="F73" s="86"/>
      <c r="G73" s="86"/>
      <c r="H73" s="326"/>
      <c r="I73" s="326"/>
      <c r="J73" s="326"/>
      <c r="K73" s="326"/>
    </row>
    <row r="74" spans="1:11" ht="11.25" customHeight="1" x14ac:dyDescent="0.25">
      <c r="C74" s="5"/>
      <c r="D74" s="5"/>
      <c r="E74" s="5"/>
      <c r="F74" s="5"/>
      <c r="G74" s="5"/>
      <c r="H74" s="5"/>
      <c r="I74" s="5"/>
      <c r="J74" s="5"/>
      <c r="K74" s="60" t="s">
        <v>141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2"/>
      <c r="K75" s="61" t="s">
        <v>110</v>
      </c>
    </row>
    <row r="76" spans="1:11" s="3" customFormat="1" ht="11.25" customHeight="1" x14ac:dyDescent="0.2">
      <c r="C76" s="2"/>
      <c r="D76" s="2"/>
      <c r="E76" s="2"/>
      <c r="F76" s="2"/>
      <c r="G76" s="2"/>
      <c r="H76" s="2"/>
      <c r="I76" s="2"/>
      <c r="J76" s="2"/>
      <c r="K76" s="29" t="s">
        <v>140</v>
      </c>
    </row>
    <row r="77" spans="1:11" s="3" customFormat="1" ht="8.25" customHeight="1" x14ac:dyDescent="0.2">
      <c r="C77" s="2"/>
      <c r="D77" s="2"/>
      <c r="E77" s="2"/>
      <c r="F77" s="2"/>
      <c r="G77" s="2"/>
      <c r="H77" s="2"/>
      <c r="I77" s="2"/>
      <c r="J77" s="2"/>
      <c r="K77" s="29"/>
    </row>
    <row r="78" spans="1:11" s="4" customFormat="1" ht="46.5" customHeight="1" x14ac:dyDescent="0.25">
      <c r="A78" s="500" t="s">
        <v>139</v>
      </c>
      <c r="B78" s="500"/>
      <c r="C78" s="500"/>
      <c r="D78" s="500"/>
      <c r="E78" s="500"/>
      <c r="F78" s="500"/>
      <c r="G78" s="500"/>
      <c r="H78" s="500"/>
      <c r="I78" s="500"/>
      <c r="J78" s="500"/>
      <c r="K78" s="500"/>
    </row>
    <row r="79" spans="1:11" s="197" customFormat="1" ht="18.75" x14ac:dyDescent="0.3">
      <c r="A79" s="547" t="s">
        <v>120</v>
      </c>
      <c r="B79" s="547"/>
      <c r="C79" s="547"/>
      <c r="D79" s="547"/>
      <c r="E79" s="547"/>
      <c r="F79" s="547"/>
      <c r="G79" s="547"/>
      <c r="H79" s="547"/>
      <c r="I79" s="58" t="s">
        <v>138</v>
      </c>
      <c r="J79" s="59" t="s">
        <v>67</v>
      </c>
      <c r="K79" s="238" t="s">
        <v>137</v>
      </c>
    </row>
    <row r="80" spans="1:11" s="8" customFormat="1" ht="11.25" customHeight="1" x14ac:dyDescent="0.2">
      <c r="A80" s="7"/>
      <c r="B80" s="524" t="s">
        <v>13</v>
      </c>
      <c r="C80" s="524"/>
      <c r="D80" s="524"/>
      <c r="E80" s="524"/>
      <c r="F80" s="524"/>
      <c r="G80" s="524"/>
      <c r="H80" s="524"/>
    </row>
    <row r="81" spans="1:11" s="8" customFormat="1" ht="17.25" customHeight="1" x14ac:dyDescent="0.2">
      <c r="A81" s="7"/>
      <c r="B81" s="239"/>
      <c r="C81" s="239"/>
      <c r="D81" s="239"/>
      <c r="E81" s="89" t="s">
        <v>187</v>
      </c>
      <c r="F81" s="239"/>
      <c r="G81" s="239"/>
      <c r="H81" s="239"/>
    </row>
    <row r="82" spans="1:11" s="8" customFormat="1" ht="6.75" customHeight="1" x14ac:dyDescent="0.2">
      <c r="A82" s="7"/>
      <c r="B82" s="239"/>
      <c r="C82" s="239"/>
      <c r="D82" s="239"/>
      <c r="E82" s="89"/>
      <c r="F82" s="239"/>
      <c r="G82" s="239"/>
      <c r="H82" s="239"/>
    </row>
    <row r="83" spans="1:11" ht="15.75" x14ac:dyDescent="0.25">
      <c r="A83" s="525" t="s">
        <v>487</v>
      </c>
      <c r="B83" s="525"/>
      <c r="C83" s="525"/>
      <c r="D83" s="525"/>
      <c r="E83" s="525"/>
      <c r="F83" s="525"/>
      <c r="G83" s="525"/>
      <c r="H83" s="525"/>
      <c r="I83" s="525"/>
      <c r="J83" s="525"/>
      <c r="K83" s="525"/>
    </row>
    <row r="84" spans="1:11" s="10" customFormat="1" ht="31.5" customHeight="1" x14ac:dyDescent="0.2">
      <c r="A84" s="501" t="s">
        <v>136</v>
      </c>
      <c r="B84" s="501"/>
      <c r="C84" s="501"/>
      <c r="D84" s="501" t="s">
        <v>190</v>
      </c>
      <c r="E84" s="501"/>
      <c r="F84" s="501"/>
      <c r="G84" s="501"/>
      <c r="H84" s="501" t="s">
        <v>135</v>
      </c>
      <c r="I84" s="501"/>
      <c r="J84" s="501"/>
      <c r="K84" s="501"/>
    </row>
    <row r="85" spans="1:11" s="56" customFormat="1" ht="12.75" customHeight="1" x14ac:dyDescent="0.2">
      <c r="A85" s="493">
        <v>1</v>
      </c>
      <c r="B85" s="493"/>
      <c r="C85" s="493"/>
      <c r="D85" s="493">
        <v>2</v>
      </c>
      <c r="E85" s="493"/>
      <c r="F85" s="493"/>
      <c r="G85" s="493"/>
      <c r="H85" s="493">
        <v>3</v>
      </c>
      <c r="I85" s="493"/>
      <c r="J85" s="493"/>
      <c r="K85" s="493"/>
    </row>
    <row r="86" spans="1:11" s="9" customFormat="1" ht="15" customHeight="1" x14ac:dyDescent="0.2">
      <c r="A86" s="265" t="s">
        <v>404</v>
      </c>
      <c r="B86" s="183"/>
      <c r="C86" s="183"/>
      <c r="D86" s="484">
        <f>SUM(D87:G94)</f>
        <v>0</v>
      </c>
      <c r="E86" s="484"/>
      <c r="F86" s="484"/>
      <c r="G86" s="484"/>
      <c r="H86" s="484">
        <f>SUM(H87:K94)</f>
        <v>0</v>
      </c>
      <c r="I86" s="484"/>
      <c r="J86" s="484"/>
      <c r="K86" s="484"/>
    </row>
    <row r="87" spans="1:11" s="9" customFormat="1" ht="13.5" customHeight="1" x14ac:dyDescent="0.2">
      <c r="A87" s="557" t="s">
        <v>133</v>
      </c>
      <c r="B87" s="557"/>
      <c r="C87" s="557"/>
      <c r="D87" s="484">
        <v>0</v>
      </c>
      <c r="E87" s="484"/>
      <c r="F87" s="484"/>
      <c r="G87" s="484"/>
      <c r="H87" s="484">
        <v>0</v>
      </c>
      <c r="I87" s="484"/>
      <c r="J87" s="484"/>
      <c r="K87" s="484"/>
    </row>
    <row r="88" spans="1:11" s="9" customFormat="1" ht="13.5" customHeight="1" x14ac:dyDescent="0.2">
      <c r="A88" s="557" t="s">
        <v>132</v>
      </c>
      <c r="B88" s="557"/>
      <c r="C88" s="557"/>
      <c r="D88" s="484">
        <v>0</v>
      </c>
      <c r="E88" s="484"/>
      <c r="F88" s="484"/>
      <c r="G88" s="484"/>
      <c r="H88" s="484">
        <v>0</v>
      </c>
      <c r="I88" s="484"/>
      <c r="J88" s="484"/>
      <c r="K88" s="484"/>
    </row>
    <row r="89" spans="1:11" s="9" customFormat="1" ht="13.5" customHeight="1" x14ac:dyDescent="0.2">
      <c r="A89" s="557" t="s">
        <v>131</v>
      </c>
      <c r="B89" s="557"/>
      <c r="C89" s="557"/>
      <c r="D89" s="484">
        <v>0</v>
      </c>
      <c r="E89" s="484"/>
      <c r="F89" s="484"/>
      <c r="G89" s="484"/>
      <c r="H89" s="484">
        <v>0</v>
      </c>
      <c r="I89" s="484"/>
      <c r="J89" s="484"/>
      <c r="K89" s="484"/>
    </row>
    <row r="90" spans="1:11" s="9" customFormat="1" ht="13.5" customHeight="1" x14ac:dyDescent="0.2">
      <c r="A90" s="557" t="s">
        <v>130</v>
      </c>
      <c r="B90" s="557"/>
      <c r="C90" s="557"/>
      <c r="D90" s="484">
        <v>0</v>
      </c>
      <c r="E90" s="484"/>
      <c r="F90" s="484"/>
      <c r="G90" s="484"/>
      <c r="H90" s="484">
        <v>0</v>
      </c>
      <c r="I90" s="484"/>
      <c r="J90" s="484"/>
      <c r="K90" s="484"/>
    </row>
    <row r="91" spans="1:11" s="9" customFormat="1" ht="13.5" customHeight="1" x14ac:dyDescent="0.2">
      <c r="A91" s="557" t="s">
        <v>129</v>
      </c>
      <c r="B91" s="557"/>
      <c r="C91" s="557"/>
      <c r="D91" s="484">
        <v>0</v>
      </c>
      <c r="E91" s="484"/>
      <c r="F91" s="484"/>
      <c r="G91" s="484"/>
      <c r="H91" s="484">
        <v>0</v>
      </c>
      <c r="I91" s="484"/>
      <c r="J91" s="484"/>
      <c r="K91" s="484"/>
    </row>
    <row r="92" spans="1:11" s="9" customFormat="1" ht="13.5" customHeight="1" x14ac:dyDescent="0.2">
      <c r="A92" s="557" t="s">
        <v>128</v>
      </c>
      <c r="B92" s="557"/>
      <c r="C92" s="557"/>
      <c r="D92" s="484">
        <v>0</v>
      </c>
      <c r="E92" s="484"/>
      <c r="F92" s="484"/>
      <c r="G92" s="484"/>
      <c r="H92" s="484">
        <v>0</v>
      </c>
      <c r="I92" s="484"/>
      <c r="J92" s="484"/>
      <c r="K92" s="484"/>
    </row>
    <row r="93" spans="1:11" s="9" customFormat="1" ht="13.5" customHeight="1" x14ac:dyDescent="0.2">
      <c r="A93" s="557" t="s">
        <v>127</v>
      </c>
      <c r="B93" s="557"/>
      <c r="C93" s="557"/>
      <c r="D93" s="484">
        <v>0</v>
      </c>
      <c r="E93" s="484"/>
      <c r="F93" s="484"/>
      <c r="G93" s="484"/>
      <c r="H93" s="484">
        <v>0</v>
      </c>
      <c r="I93" s="484"/>
      <c r="J93" s="484"/>
      <c r="K93" s="484"/>
    </row>
    <row r="94" spans="1:11" s="9" customFormat="1" ht="15" customHeight="1" x14ac:dyDescent="0.2">
      <c r="A94" s="557" t="s">
        <v>126</v>
      </c>
      <c r="B94" s="557"/>
      <c r="C94" s="557"/>
      <c r="D94" s="484">
        <v>0</v>
      </c>
      <c r="E94" s="484"/>
      <c r="F94" s="484"/>
      <c r="G94" s="484"/>
      <c r="H94" s="484">
        <v>0</v>
      </c>
      <c r="I94" s="484"/>
      <c r="J94" s="484"/>
      <c r="K94" s="484"/>
    </row>
    <row r="95" spans="1:11" s="9" customFormat="1" ht="15" customHeight="1" x14ac:dyDescent="0.2">
      <c r="A95" s="557" t="s">
        <v>125</v>
      </c>
      <c r="B95" s="557"/>
      <c r="C95" s="557"/>
      <c r="D95" s="484">
        <f>'Прил.4_форма-7-ПЛАНдоступ'!D93:G93</f>
        <v>966.47399999999993</v>
      </c>
      <c r="E95" s="484"/>
      <c r="F95" s="484"/>
      <c r="G95" s="484"/>
      <c r="H95" s="560">
        <f>SUM('Прил.4_форма-6-ФАКТналич.возм'!G87:G96)*1000</f>
        <v>854.19200000000001</v>
      </c>
      <c r="I95" s="560"/>
      <c r="J95" s="560"/>
      <c r="K95" s="560"/>
    </row>
    <row r="96" spans="1:11" s="9" customFormat="1" ht="12.75" customHeight="1" x14ac:dyDescent="0.2">
      <c r="A96" s="558" t="s">
        <v>96</v>
      </c>
      <c r="B96" s="558"/>
      <c r="C96" s="558"/>
      <c r="D96" s="559">
        <f>D95+D86</f>
        <v>966.47399999999993</v>
      </c>
      <c r="E96" s="559"/>
      <c r="F96" s="559"/>
      <c r="G96" s="559"/>
      <c r="H96" s="559">
        <f>H95+H86</f>
        <v>854.19200000000001</v>
      </c>
      <c r="I96" s="559"/>
      <c r="J96" s="559"/>
      <c r="K96" s="559"/>
    </row>
    <row r="97" spans="1:11" s="9" customFormat="1" ht="12.75" customHeight="1" x14ac:dyDescent="0.2">
      <c r="A97" s="327"/>
      <c r="B97" s="327"/>
      <c r="C97" s="327"/>
      <c r="D97" s="328"/>
      <c r="E97" s="328"/>
      <c r="F97" s="328"/>
      <c r="G97" s="328"/>
      <c r="H97" s="328"/>
      <c r="I97" s="328"/>
      <c r="J97" s="328"/>
      <c r="K97" s="328"/>
    </row>
    <row r="98" spans="1:11" ht="11.25" customHeight="1" x14ac:dyDescent="0.25">
      <c r="C98" s="5"/>
      <c r="D98" s="5"/>
      <c r="E98" s="5"/>
      <c r="F98" s="5"/>
      <c r="G98" s="5"/>
      <c r="H98" s="5"/>
      <c r="I98" s="5"/>
      <c r="J98" s="5"/>
      <c r="K98" s="60" t="s">
        <v>141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2"/>
      <c r="K99" s="61" t="s">
        <v>110</v>
      </c>
    </row>
    <row r="100" spans="1:11" s="3" customFormat="1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9" t="s">
        <v>140</v>
      </c>
    </row>
    <row r="101" spans="1:11" s="3" customFormat="1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9"/>
    </row>
    <row r="102" spans="1:11" s="4" customFormat="1" ht="46.5" customHeight="1" x14ac:dyDescent="0.25">
      <c r="A102" s="500" t="s">
        <v>139</v>
      </c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</row>
    <row r="103" spans="1:11" s="197" customFormat="1" ht="18.75" x14ac:dyDescent="0.3">
      <c r="A103" s="547" t="s">
        <v>120</v>
      </c>
      <c r="B103" s="547"/>
      <c r="C103" s="547"/>
      <c r="D103" s="547"/>
      <c r="E103" s="547"/>
      <c r="F103" s="547"/>
      <c r="G103" s="547"/>
      <c r="H103" s="547"/>
      <c r="I103" s="58" t="s">
        <v>138</v>
      </c>
      <c r="J103" s="59" t="s">
        <v>67</v>
      </c>
      <c r="K103" s="238" t="s">
        <v>137</v>
      </c>
    </row>
    <row r="104" spans="1:11" s="8" customFormat="1" ht="11.25" customHeight="1" x14ac:dyDescent="0.2">
      <c r="A104" s="7"/>
      <c r="B104" s="524" t="s">
        <v>13</v>
      </c>
      <c r="C104" s="524"/>
      <c r="D104" s="524"/>
      <c r="E104" s="524"/>
      <c r="F104" s="524"/>
      <c r="G104" s="524"/>
      <c r="H104" s="524"/>
    </row>
    <row r="105" spans="1:11" s="8" customFormat="1" ht="15" customHeight="1" x14ac:dyDescent="0.2">
      <c r="A105" s="7"/>
      <c r="B105" s="239"/>
      <c r="C105" s="239"/>
      <c r="D105" s="239"/>
      <c r="E105" s="89" t="s">
        <v>187</v>
      </c>
      <c r="F105" s="239"/>
      <c r="G105" s="239"/>
      <c r="H105" s="239"/>
    </row>
    <row r="106" spans="1:11" s="8" customFormat="1" ht="10.5" customHeight="1" x14ac:dyDescent="0.2">
      <c r="A106" s="7"/>
      <c r="B106" s="239"/>
      <c r="C106" s="239"/>
      <c r="D106" s="239"/>
      <c r="E106" s="89"/>
      <c r="F106" s="239"/>
      <c r="G106" s="239"/>
      <c r="H106" s="239"/>
    </row>
    <row r="107" spans="1:11" ht="15.75" x14ac:dyDescent="0.25">
      <c r="A107" s="525" t="s">
        <v>488</v>
      </c>
      <c r="B107" s="525"/>
      <c r="C107" s="525"/>
      <c r="D107" s="525"/>
      <c r="E107" s="525"/>
      <c r="F107" s="525"/>
      <c r="G107" s="525"/>
      <c r="H107" s="525"/>
      <c r="I107" s="525"/>
      <c r="J107" s="525"/>
      <c r="K107" s="525"/>
    </row>
    <row r="108" spans="1:11" s="10" customFormat="1" ht="33.75" customHeight="1" x14ac:dyDescent="0.2">
      <c r="A108" s="501" t="s">
        <v>136</v>
      </c>
      <c r="B108" s="501"/>
      <c r="C108" s="501"/>
      <c r="D108" s="501" t="s">
        <v>190</v>
      </c>
      <c r="E108" s="501"/>
      <c r="F108" s="501"/>
      <c r="G108" s="501"/>
      <c r="H108" s="501" t="s">
        <v>135</v>
      </c>
      <c r="I108" s="501"/>
      <c r="J108" s="501"/>
      <c r="K108" s="501"/>
    </row>
    <row r="109" spans="1:11" s="56" customFormat="1" ht="12.75" customHeight="1" x14ac:dyDescent="0.2">
      <c r="A109" s="493">
        <v>1</v>
      </c>
      <c r="B109" s="493"/>
      <c r="C109" s="493"/>
      <c r="D109" s="493">
        <v>2</v>
      </c>
      <c r="E109" s="493"/>
      <c r="F109" s="493"/>
      <c r="G109" s="493"/>
      <c r="H109" s="493">
        <v>3</v>
      </c>
      <c r="I109" s="493"/>
      <c r="J109" s="493"/>
      <c r="K109" s="493"/>
    </row>
    <row r="110" spans="1:11" s="9" customFormat="1" ht="15" customHeight="1" x14ac:dyDescent="0.2">
      <c r="A110" s="265" t="s">
        <v>404</v>
      </c>
      <c r="B110" s="183"/>
      <c r="C110" s="183"/>
      <c r="D110" s="484">
        <f>SUM(D111:G118)</f>
        <v>0</v>
      </c>
      <c r="E110" s="484"/>
      <c r="F110" s="484"/>
      <c r="G110" s="484"/>
      <c r="H110" s="484">
        <f>SUM(H111:K118)</f>
        <v>0</v>
      </c>
      <c r="I110" s="484"/>
      <c r="J110" s="484"/>
      <c r="K110" s="484"/>
    </row>
    <row r="111" spans="1:11" s="9" customFormat="1" ht="12.75" customHeight="1" x14ac:dyDescent="0.2">
      <c r="A111" s="557" t="s">
        <v>133</v>
      </c>
      <c r="B111" s="557"/>
      <c r="C111" s="557"/>
      <c r="D111" s="484">
        <v>0</v>
      </c>
      <c r="E111" s="484"/>
      <c r="F111" s="484"/>
      <c r="G111" s="484"/>
      <c r="H111" s="484">
        <v>0</v>
      </c>
      <c r="I111" s="484"/>
      <c r="J111" s="484"/>
      <c r="K111" s="484"/>
    </row>
    <row r="112" spans="1:11" s="9" customFormat="1" ht="12.75" customHeight="1" x14ac:dyDescent="0.2">
      <c r="A112" s="557" t="s">
        <v>132</v>
      </c>
      <c r="B112" s="557"/>
      <c r="C112" s="557"/>
      <c r="D112" s="484">
        <v>0</v>
      </c>
      <c r="E112" s="484"/>
      <c r="F112" s="484"/>
      <c r="G112" s="484"/>
      <c r="H112" s="484">
        <v>0</v>
      </c>
      <c r="I112" s="484"/>
      <c r="J112" s="484"/>
      <c r="K112" s="484"/>
    </row>
    <row r="113" spans="1:11" s="9" customFormat="1" ht="12.75" customHeight="1" x14ac:dyDescent="0.2">
      <c r="A113" s="557" t="s">
        <v>131</v>
      </c>
      <c r="B113" s="557"/>
      <c r="C113" s="557"/>
      <c r="D113" s="484">
        <v>0</v>
      </c>
      <c r="E113" s="484"/>
      <c r="F113" s="484"/>
      <c r="G113" s="484"/>
      <c r="H113" s="484">
        <v>0</v>
      </c>
      <c r="I113" s="484"/>
      <c r="J113" s="484"/>
      <c r="K113" s="484"/>
    </row>
    <row r="114" spans="1:11" s="9" customFormat="1" ht="12.75" customHeight="1" x14ac:dyDescent="0.2">
      <c r="A114" s="557" t="s">
        <v>130</v>
      </c>
      <c r="B114" s="557"/>
      <c r="C114" s="557"/>
      <c r="D114" s="484">
        <v>0</v>
      </c>
      <c r="E114" s="484"/>
      <c r="F114" s="484"/>
      <c r="G114" s="484"/>
      <c r="H114" s="484">
        <v>0</v>
      </c>
      <c r="I114" s="484"/>
      <c r="J114" s="484"/>
      <c r="K114" s="484"/>
    </row>
    <row r="115" spans="1:11" s="9" customFormat="1" ht="12.75" customHeight="1" x14ac:dyDescent="0.2">
      <c r="A115" s="557" t="s">
        <v>129</v>
      </c>
      <c r="B115" s="557"/>
      <c r="C115" s="557"/>
      <c r="D115" s="484">
        <v>0</v>
      </c>
      <c r="E115" s="484"/>
      <c r="F115" s="484"/>
      <c r="G115" s="484"/>
      <c r="H115" s="484">
        <v>0</v>
      </c>
      <c r="I115" s="484"/>
      <c r="J115" s="484"/>
      <c r="K115" s="484"/>
    </row>
    <row r="116" spans="1:11" s="9" customFormat="1" ht="12.75" customHeight="1" x14ac:dyDescent="0.2">
      <c r="A116" s="557" t="s">
        <v>128</v>
      </c>
      <c r="B116" s="557"/>
      <c r="C116" s="557"/>
      <c r="D116" s="484">
        <v>0</v>
      </c>
      <c r="E116" s="484"/>
      <c r="F116" s="484"/>
      <c r="G116" s="484"/>
      <c r="H116" s="484">
        <v>0</v>
      </c>
      <c r="I116" s="484"/>
      <c r="J116" s="484"/>
      <c r="K116" s="484"/>
    </row>
    <row r="117" spans="1:11" s="9" customFormat="1" ht="12.75" customHeight="1" x14ac:dyDescent="0.2">
      <c r="A117" s="557" t="s">
        <v>127</v>
      </c>
      <c r="B117" s="557"/>
      <c r="C117" s="557"/>
      <c r="D117" s="484">
        <v>0</v>
      </c>
      <c r="E117" s="484"/>
      <c r="F117" s="484"/>
      <c r="G117" s="484"/>
      <c r="H117" s="484">
        <v>0</v>
      </c>
      <c r="I117" s="484"/>
      <c r="J117" s="484"/>
      <c r="K117" s="484"/>
    </row>
    <row r="118" spans="1:11" s="9" customFormat="1" ht="12.75" customHeight="1" x14ac:dyDescent="0.2">
      <c r="A118" s="557" t="s">
        <v>126</v>
      </c>
      <c r="B118" s="557"/>
      <c r="C118" s="557"/>
      <c r="D118" s="484">
        <v>0</v>
      </c>
      <c r="E118" s="484"/>
      <c r="F118" s="484"/>
      <c r="G118" s="484"/>
      <c r="H118" s="484">
        <v>0</v>
      </c>
      <c r="I118" s="484"/>
      <c r="J118" s="484"/>
      <c r="K118" s="484"/>
    </row>
    <row r="119" spans="1:11" s="9" customFormat="1" ht="15" customHeight="1" x14ac:dyDescent="0.2">
      <c r="A119" s="557" t="s">
        <v>125</v>
      </c>
      <c r="B119" s="557"/>
      <c r="C119" s="557"/>
      <c r="D119" s="484">
        <f>'Прил.4_форма-7-ПЛАНдоступ'!D117:G117</f>
        <v>699.31100000000004</v>
      </c>
      <c r="E119" s="484"/>
      <c r="F119" s="484"/>
      <c r="G119" s="484"/>
      <c r="H119" s="560">
        <f>SUM('Прил.4_форма-6-ФАКТналич.возм'!G111:G119)*1000</f>
        <v>718.95900000000006</v>
      </c>
      <c r="I119" s="560"/>
      <c r="J119" s="560"/>
      <c r="K119" s="560"/>
    </row>
    <row r="120" spans="1:11" s="9" customFormat="1" ht="15" customHeight="1" x14ac:dyDescent="0.2">
      <c r="A120" s="558" t="s">
        <v>96</v>
      </c>
      <c r="B120" s="558"/>
      <c r="C120" s="558"/>
      <c r="D120" s="559">
        <f>D119+D110</f>
        <v>699.31100000000004</v>
      </c>
      <c r="E120" s="559"/>
      <c r="F120" s="559"/>
      <c r="G120" s="559"/>
      <c r="H120" s="559">
        <f>H119+H110</f>
        <v>718.95900000000006</v>
      </c>
      <c r="I120" s="559"/>
      <c r="J120" s="559"/>
      <c r="K120" s="559"/>
    </row>
    <row r="121" spans="1:11" ht="11.25" customHeight="1" x14ac:dyDescent="0.25">
      <c r="C121" s="5"/>
      <c r="D121" s="5"/>
      <c r="E121" s="5"/>
      <c r="F121" s="5"/>
      <c r="G121" s="5"/>
      <c r="H121" s="5"/>
      <c r="I121" s="5"/>
      <c r="J121" s="5"/>
      <c r="K121" s="60" t="s">
        <v>141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61" t="s">
        <v>110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9" t="s">
        <v>140</v>
      </c>
    </row>
    <row r="124" spans="1:11" s="3" customFormat="1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9"/>
    </row>
    <row r="125" spans="1:11" s="4" customFormat="1" ht="46.5" customHeight="1" x14ac:dyDescent="0.25">
      <c r="A125" s="500" t="s">
        <v>139</v>
      </c>
      <c r="B125" s="500"/>
      <c r="C125" s="500"/>
      <c r="D125" s="500"/>
      <c r="E125" s="500"/>
      <c r="F125" s="500"/>
      <c r="G125" s="500"/>
      <c r="H125" s="500"/>
      <c r="I125" s="500"/>
      <c r="J125" s="500"/>
      <c r="K125" s="500"/>
    </row>
    <row r="126" spans="1:11" s="202" customFormat="1" ht="18.75" x14ac:dyDescent="0.3">
      <c r="A126" s="547" t="s">
        <v>120</v>
      </c>
      <c r="B126" s="547"/>
      <c r="C126" s="547"/>
      <c r="D126" s="547"/>
      <c r="E126" s="547"/>
      <c r="F126" s="547"/>
      <c r="G126" s="547"/>
      <c r="H126" s="547"/>
      <c r="I126" s="58" t="s">
        <v>138</v>
      </c>
      <c r="J126" s="59" t="s">
        <v>67</v>
      </c>
      <c r="K126" s="238" t="s">
        <v>137</v>
      </c>
    </row>
    <row r="127" spans="1:11" s="8" customFormat="1" ht="11.25" customHeight="1" x14ac:dyDescent="0.2">
      <c r="A127" s="7"/>
      <c r="B127" s="524" t="s">
        <v>13</v>
      </c>
      <c r="C127" s="524"/>
      <c r="D127" s="524"/>
      <c r="E127" s="524"/>
      <c r="F127" s="524"/>
      <c r="G127" s="524"/>
      <c r="H127" s="524"/>
    </row>
    <row r="128" spans="1:11" s="8" customFormat="1" ht="17.25" customHeight="1" x14ac:dyDescent="0.2">
      <c r="A128" s="7"/>
      <c r="B128" s="239"/>
      <c r="C128" s="239"/>
      <c r="D128" s="239"/>
      <c r="E128" s="89" t="s">
        <v>187</v>
      </c>
      <c r="F128" s="239"/>
      <c r="G128" s="239"/>
      <c r="H128" s="239"/>
    </row>
    <row r="129" spans="1:11" s="8" customFormat="1" ht="7.5" customHeight="1" x14ac:dyDescent="0.2">
      <c r="A129" s="7"/>
      <c r="B129" s="239"/>
      <c r="C129" s="239"/>
      <c r="D129" s="239"/>
      <c r="E129" s="89"/>
      <c r="F129" s="239"/>
      <c r="G129" s="239"/>
      <c r="H129" s="239"/>
    </row>
    <row r="130" spans="1:11" ht="15.75" x14ac:dyDescent="0.25">
      <c r="A130" s="525" t="s">
        <v>489</v>
      </c>
      <c r="B130" s="525"/>
      <c r="C130" s="525"/>
      <c r="D130" s="525"/>
      <c r="E130" s="525"/>
      <c r="F130" s="525"/>
      <c r="G130" s="525"/>
      <c r="H130" s="525"/>
      <c r="I130" s="525"/>
      <c r="J130" s="525"/>
      <c r="K130" s="525"/>
    </row>
    <row r="131" spans="1:11" s="10" customFormat="1" ht="32.25" customHeight="1" x14ac:dyDescent="0.2">
      <c r="A131" s="501" t="s">
        <v>136</v>
      </c>
      <c r="B131" s="501"/>
      <c r="C131" s="501"/>
      <c r="D131" s="501" t="s">
        <v>190</v>
      </c>
      <c r="E131" s="501"/>
      <c r="F131" s="501"/>
      <c r="G131" s="501"/>
      <c r="H131" s="501" t="s">
        <v>135</v>
      </c>
      <c r="I131" s="501"/>
      <c r="J131" s="501"/>
      <c r="K131" s="501"/>
    </row>
    <row r="132" spans="1:11" s="56" customFormat="1" ht="12.75" customHeight="1" x14ac:dyDescent="0.2">
      <c r="A132" s="493">
        <v>1</v>
      </c>
      <c r="B132" s="493"/>
      <c r="C132" s="493"/>
      <c r="D132" s="493">
        <v>2</v>
      </c>
      <c r="E132" s="493"/>
      <c r="F132" s="493"/>
      <c r="G132" s="493"/>
      <c r="H132" s="493">
        <v>3</v>
      </c>
      <c r="I132" s="493"/>
      <c r="J132" s="493"/>
      <c r="K132" s="493"/>
    </row>
    <row r="133" spans="1:11" s="9" customFormat="1" ht="14.25" customHeight="1" x14ac:dyDescent="0.2">
      <c r="A133" s="265" t="s">
        <v>404</v>
      </c>
      <c r="B133" s="206"/>
      <c r="C133" s="206"/>
      <c r="D133" s="484">
        <f>SUM(D134:G141)</f>
        <v>0</v>
      </c>
      <c r="E133" s="484"/>
      <c r="F133" s="484"/>
      <c r="G133" s="484"/>
      <c r="H133" s="484">
        <f>SUM(H134:K141)</f>
        <v>0</v>
      </c>
      <c r="I133" s="484"/>
      <c r="J133" s="484"/>
      <c r="K133" s="484"/>
    </row>
    <row r="134" spans="1:11" s="9" customFormat="1" ht="13.5" customHeight="1" x14ac:dyDescent="0.2">
      <c r="A134" s="557" t="s">
        <v>133</v>
      </c>
      <c r="B134" s="557"/>
      <c r="C134" s="557"/>
      <c r="D134" s="484">
        <v>0</v>
      </c>
      <c r="E134" s="484"/>
      <c r="F134" s="484"/>
      <c r="G134" s="484"/>
      <c r="H134" s="484">
        <v>0</v>
      </c>
      <c r="I134" s="484"/>
      <c r="J134" s="484"/>
      <c r="K134" s="484"/>
    </row>
    <row r="135" spans="1:11" s="9" customFormat="1" ht="13.5" customHeight="1" x14ac:dyDescent="0.2">
      <c r="A135" s="557" t="s">
        <v>132</v>
      </c>
      <c r="B135" s="557"/>
      <c r="C135" s="557"/>
      <c r="D135" s="484">
        <v>0</v>
      </c>
      <c r="E135" s="484"/>
      <c r="F135" s="484"/>
      <c r="G135" s="484"/>
      <c r="H135" s="484">
        <v>0</v>
      </c>
      <c r="I135" s="484"/>
      <c r="J135" s="484"/>
      <c r="K135" s="484"/>
    </row>
    <row r="136" spans="1:11" s="9" customFormat="1" ht="13.5" customHeight="1" x14ac:dyDescent="0.2">
      <c r="A136" s="557" t="s">
        <v>131</v>
      </c>
      <c r="B136" s="557"/>
      <c r="C136" s="557"/>
      <c r="D136" s="484">
        <v>0</v>
      </c>
      <c r="E136" s="484"/>
      <c r="F136" s="484"/>
      <c r="G136" s="484"/>
      <c r="H136" s="484">
        <v>0</v>
      </c>
      <c r="I136" s="484"/>
      <c r="J136" s="484"/>
      <c r="K136" s="484"/>
    </row>
    <row r="137" spans="1:11" s="9" customFormat="1" ht="13.5" customHeight="1" x14ac:dyDescent="0.2">
      <c r="A137" s="557" t="s">
        <v>130</v>
      </c>
      <c r="B137" s="557"/>
      <c r="C137" s="557"/>
      <c r="D137" s="484">
        <v>0</v>
      </c>
      <c r="E137" s="484"/>
      <c r="F137" s="484"/>
      <c r="G137" s="484"/>
      <c r="H137" s="484">
        <v>0</v>
      </c>
      <c r="I137" s="484"/>
      <c r="J137" s="484"/>
      <c r="K137" s="484"/>
    </row>
    <row r="138" spans="1:11" s="9" customFormat="1" ht="13.5" customHeight="1" x14ac:dyDescent="0.2">
      <c r="A138" s="557" t="s">
        <v>129</v>
      </c>
      <c r="B138" s="557"/>
      <c r="C138" s="557"/>
      <c r="D138" s="484">
        <v>0</v>
      </c>
      <c r="E138" s="484"/>
      <c r="F138" s="484"/>
      <c r="G138" s="484"/>
      <c r="H138" s="484">
        <v>0</v>
      </c>
      <c r="I138" s="484"/>
      <c r="J138" s="484"/>
      <c r="K138" s="484"/>
    </row>
    <row r="139" spans="1:11" s="9" customFormat="1" ht="13.5" customHeight="1" x14ac:dyDescent="0.2">
      <c r="A139" s="557" t="s">
        <v>128</v>
      </c>
      <c r="B139" s="557"/>
      <c r="C139" s="557"/>
      <c r="D139" s="484">
        <v>0</v>
      </c>
      <c r="E139" s="484"/>
      <c r="F139" s="484"/>
      <c r="G139" s="484"/>
      <c r="H139" s="484">
        <v>0</v>
      </c>
      <c r="I139" s="484"/>
      <c r="J139" s="484"/>
      <c r="K139" s="484"/>
    </row>
    <row r="140" spans="1:11" s="9" customFormat="1" ht="13.5" customHeight="1" x14ac:dyDescent="0.2">
      <c r="A140" s="557" t="s">
        <v>127</v>
      </c>
      <c r="B140" s="557"/>
      <c r="C140" s="557"/>
      <c r="D140" s="484">
        <v>0</v>
      </c>
      <c r="E140" s="484"/>
      <c r="F140" s="484"/>
      <c r="G140" s="484"/>
      <c r="H140" s="484">
        <v>0</v>
      </c>
      <c r="I140" s="484"/>
      <c r="J140" s="484"/>
      <c r="K140" s="484"/>
    </row>
    <row r="141" spans="1:11" s="9" customFormat="1" ht="13.5" customHeight="1" x14ac:dyDescent="0.2">
      <c r="A141" s="557" t="s">
        <v>126</v>
      </c>
      <c r="B141" s="557"/>
      <c r="C141" s="557"/>
      <c r="D141" s="484">
        <v>0</v>
      </c>
      <c r="E141" s="484"/>
      <c r="F141" s="484"/>
      <c r="G141" s="484"/>
      <c r="H141" s="484">
        <v>0</v>
      </c>
      <c r="I141" s="484"/>
      <c r="J141" s="484"/>
      <c r="K141" s="484"/>
    </row>
    <row r="142" spans="1:11" s="9" customFormat="1" ht="14.25" customHeight="1" x14ac:dyDescent="0.2">
      <c r="A142" s="557" t="s">
        <v>125</v>
      </c>
      <c r="B142" s="557"/>
      <c r="C142" s="557"/>
      <c r="D142" s="484">
        <f>'Прил.4_форма-7-ПЛАНдоступ'!D141:G141</f>
        <v>683.5859999999999</v>
      </c>
      <c r="E142" s="484"/>
      <c r="F142" s="484"/>
      <c r="G142" s="484"/>
      <c r="H142" s="560">
        <f>SUM('Прил.4_форма-6-ФАКТналич.возм'!G135:G144)*1000</f>
        <v>613.08500000000015</v>
      </c>
      <c r="I142" s="560"/>
      <c r="J142" s="560"/>
      <c r="K142" s="560"/>
    </row>
    <row r="143" spans="1:11" s="9" customFormat="1" ht="14.25" customHeight="1" x14ac:dyDescent="0.2">
      <c r="A143" s="558" t="s">
        <v>96</v>
      </c>
      <c r="B143" s="558"/>
      <c r="C143" s="558"/>
      <c r="D143" s="559">
        <f>D142+D133</f>
        <v>683.5859999999999</v>
      </c>
      <c r="E143" s="559"/>
      <c r="F143" s="559"/>
      <c r="G143" s="559"/>
      <c r="H143" s="559">
        <f>H142+H133</f>
        <v>613.08500000000015</v>
      </c>
      <c r="I143" s="559"/>
      <c r="J143" s="559"/>
      <c r="K143" s="559"/>
    </row>
    <row r="144" spans="1:11" ht="11.25" customHeight="1" x14ac:dyDescent="0.25">
      <c r="C144" s="5"/>
      <c r="D144" s="5"/>
      <c r="E144" s="5"/>
      <c r="F144" s="5"/>
      <c r="G144" s="5"/>
      <c r="H144" s="5"/>
      <c r="I144" s="5"/>
      <c r="J144" s="5"/>
      <c r="K144" s="60" t="s">
        <v>141</v>
      </c>
    </row>
    <row r="145" spans="1:11" s="3" customFormat="1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61" t="s">
        <v>110</v>
      </c>
    </row>
    <row r="146" spans="1:11" s="3" customFormat="1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9" t="s">
        <v>140</v>
      </c>
    </row>
    <row r="147" spans="1:11" s="3" customFormat="1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9"/>
    </row>
    <row r="148" spans="1:11" s="4" customFormat="1" ht="46.5" customHeight="1" x14ac:dyDescent="0.25">
      <c r="A148" s="500" t="s">
        <v>139</v>
      </c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</row>
    <row r="149" spans="1:11" s="57" customFormat="1" ht="18.75" x14ac:dyDescent="0.3">
      <c r="A149" s="547" t="s">
        <v>120</v>
      </c>
      <c r="B149" s="547"/>
      <c r="C149" s="547"/>
      <c r="D149" s="547"/>
      <c r="E149" s="547"/>
      <c r="F149" s="547"/>
      <c r="G149" s="547"/>
      <c r="H149" s="547"/>
      <c r="I149" s="58" t="s">
        <v>138</v>
      </c>
      <c r="J149" s="59" t="s">
        <v>67</v>
      </c>
      <c r="K149" s="238" t="s">
        <v>137</v>
      </c>
    </row>
    <row r="150" spans="1:11" s="8" customFormat="1" ht="11.25" customHeight="1" x14ac:dyDescent="0.2">
      <c r="A150" s="7"/>
      <c r="B150" s="524" t="s">
        <v>13</v>
      </c>
      <c r="C150" s="524"/>
      <c r="D150" s="524"/>
      <c r="E150" s="524"/>
      <c r="F150" s="524"/>
      <c r="G150" s="524"/>
      <c r="H150" s="524"/>
    </row>
    <row r="151" spans="1:11" s="8" customFormat="1" ht="17.25" customHeight="1" x14ac:dyDescent="0.2">
      <c r="A151" s="7"/>
      <c r="B151" s="239"/>
      <c r="C151" s="239"/>
      <c r="D151" s="239"/>
      <c r="E151" s="89" t="s">
        <v>187</v>
      </c>
      <c r="F151" s="239"/>
      <c r="G151" s="239"/>
      <c r="H151" s="239"/>
    </row>
    <row r="152" spans="1:11" s="8" customFormat="1" ht="17.25" customHeight="1" x14ac:dyDescent="0.2">
      <c r="A152" s="7"/>
      <c r="B152" s="239"/>
      <c r="C152" s="239"/>
      <c r="D152" s="239"/>
      <c r="E152" s="89"/>
      <c r="F152" s="239"/>
      <c r="G152" s="239"/>
      <c r="H152" s="239"/>
    </row>
    <row r="153" spans="1:11" ht="15.75" x14ac:dyDescent="0.25">
      <c r="A153" s="525" t="s">
        <v>490</v>
      </c>
      <c r="B153" s="525"/>
      <c r="C153" s="525"/>
      <c r="D153" s="525"/>
      <c r="E153" s="525"/>
      <c r="F153" s="525"/>
      <c r="G153" s="525"/>
      <c r="H153" s="525"/>
      <c r="I153" s="525"/>
      <c r="J153" s="525"/>
      <c r="K153" s="525"/>
    </row>
    <row r="154" spans="1:11" s="10" customFormat="1" ht="39" customHeight="1" x14ac:dyDescent="0.2">
      <c r="A154" s="501" t="s">
        <v>136</v>
      </c>
      <c r="B154" s="501"/>
      <c r="C154" s="501"/>
      <c r="D154" s="501" t="s">
        <v>190</v>
      </c>
      <c r="E154" s="501"/>
      <c r="F154" s="501"/>
      <c r="G154" s="501"/>
      <c r="H154" s="501" t="s">
        <v>135</v>
      </c>
      <c r="I154" s="501"/>
      <c r="J154" s="501"/>
      <c r="K154" s="501"/>
    </row>
    <row r="155" spans="1:11" s="56" customFormat="1" ht="12.75" customHeight="1" x14ac:dyDescent="0.2">
      <c r="A155" s="493">
        <v>1</v>
      </c>
      <c r="B155" s="493"/>
      <c r="C155" s="493"/>
      <c r="D155" s="493">
        <v>2</v>
      </c>
      <c r="E155" s="493"/>
      <c r="F155" s="493"/>
      <c r="G155" s="493"/>
      <c r="H155" s="493">
        <v>3</v>
      </c>
      <c r="I155" s="493"/>
      <c r="J155" s="493"/>
      <c r="K155" s="493"/>
    </row>
    <row r="156" spans="1:11" s="9" customFormat="1" ht="14.25" customHeight="1" x14ac:dyDescent="0.2">
      <c r="A156" s="265" t="s">
        <v>404</v>
      </c>
      <c r="B156" s="183"/>
      <c r="C156" s="183"/>
      <c r="D156" s="484">
        <f>SUM(D157:G164)</f>
        <v>0</v>
      </c>
      <c r="E156" s="484"/>
      <c r="F156" s="484"/>
      <c r="G156" s="484"/>
      <c r="H156" s="484">
        <f>SUM(H157:K164)</f>
        <v>0</v>
      </c>
      <c r="I156" s="484"/>
      <c r="J156" s="484"/>
      <c r="K156" s="484"/>
    </row>
    <row r="157" spans="1:11" s="9" customFormat="1" ht="14.25" customHeight="1" x14ac:dyDescent="0.2">
      <c r="A157" s="557" t="s">
        <v>133</v>
      </c>
      <c r="B157" s="557"/>
      <c r="C157" s="557"/>
      <c r="D157" s="484">
        <v>0</v>
      </c>
      <c r="E157" s="484"/>
      <c r="F157" s="484"/>
      <c r="G157" s="484"/>
      <c r="H157" s="484">
        <v>0</v>
      </c>
      <c r="I157" s="484"/>
      <c r="J157" s="484"/>
      <c r="K157" s="484"/>
    </row>
    <row r="158" spans="1:11" s="9" customFormat="1" ht="14.25" customHeight="1" x14ac:dyDescent="0.2">
      <c r="A158" s="557" t="s">
        <v>132</v>
      </c>
      <c r="B158" s="557"/>
      <c r="C158" s="557"/>
      <c r="D158" s="484">
        <v>0</v>
      </c>
      <c r="E158" s="484"/>
      <c r="F158" s="484"/>
      <c r="G158" s="484"/>
      <c r="H158" s="484">
        <v>0</v>
      </c>
      <c r="I158" s="484"/>
      <c r="J158" s="484"/>
      <c r="K158" s="484"/>
    </row>
    <row r="159" spans="1:11" s="9" customFormat="1" ht="14.25" customHeight="1" x14ac:dyDescent="0.2">
      <c r="A159" s="557" t="s">
        <v>131</v>
      </c>
      <c r="B159" s="557"/>
      <c r="C159" s="557"/>
      <c r="D159" s="484">
        <v>0</v>
      </c>
      <c r="E159" s="484"/>
      <c r="F159" s="484"/>
      <c r="G159" s="484"/>
      <c r="H159" s="484">
        <v>0</v>
      </c>
      <c r="I159" s="484"/>
      <c r="J159" s="484"/>
      <c r="K159" s="484"/>
    </row>
    <row r="160" spans="1:11" s="9" customFormat="1" ht="14.25" customHeight="1" x14ac:dyDescent="0.2">
      <c r="A160" s="557" t="s">
        <v>130</v>
      </c>
      <c r="B160" s="557"/>
      <c r="C160" s="557"/>
      <c r="D160" s="484">
        <v>0</v>
      </c>
      <c r="E160" s="484"/>
      <c r="F160" s="484"/>
      <c r="G160" s="484"/>
      <c r="H160" s="484">
        <v>0</v>
      </c>
      <c r="I160" s="484"/>
      <c r="J160" s="484"/>
      <c r="K160" s="484"/>
    </row>
    <row r="161" spans="1:11" s="9" customFormat="1" ht="14.25" customHeight="1" x14ac:dyDescent="0.2">
      <c r="A161" s="557" t="s">
        <v>129</v>
      </c>
      <c r="B161" s="557"/>
      <c r="C161" s="557"/>
      <c r="D161" s="484">
        <v>0</v>
      </c>
      <c r="E161" s="484"/>
      <c r="F161" s="484"/>
      <c r="G161" s="484"/>
      <c r="H161" s="484">
        <v>0</v>
      </c>
      <c r="I161" s="484"/>
      <c r="J161" s="484"/>
      <c r="K161" s="484"/>
    </row>
    <row r="162" spans="1:11" s="9" customFormat="1" ht="14.25" customHeight="1" x14ac:dyDescent="0.2">
      <c r="A162" s="557" t="s">
        <v>128</v>
      </c>
      <c r="B162" s="557"/>
      <c r="C162" s="557"/>
      <c r="D162" s="484">
        <v>0</v>
      </c>
      <c r="E162" s="484"/>
      <c r="F162" s="484"/>
      <c r="G162" s="484"/>
      <c r="H162" s="484">
        <v>0</v>
      </c>
      <c r="I162" s="484"/>
      <c r="J162" s="484"/>
      <c r="K162" s="484"/>
    </row>
    <row r="163" spans="1:11" s="9" customFormat="1" ht="14.25" customHeight="1" x14ac:dyDescent="0.2">
      <c r="A163" s="557" t="s">
        <v>127</v>
      </c>
      <c r="B163" s="557"/>
      <c r="C163" s="557"/>
      <c r="D163" s="484">
        <v>0</v>
      </c>
      <c r="E163" s="484"/>
      <c r="F163" s="484"/>
      <c r="G163" s="484"/>
      <c r="H163" s="484">
        <v>0</v>
      </c>
      <c r="I163" s="484"/>
      <c r="J163" s="484"/>
      <c r="K163" s="484"/>
    </row>
    <row r="164" spans="1:11" s="9" customFormat="1" ht="14.25" customHeight="1" x14ac:dyDescent="0.2">
      <c r="A164" s="557" t="s">
        <v>126</v>
      </c>
      <c r="B164" s="557"/>
      <c r="C164" s="557"/>
      <c r="D164" s="484">
        <v>0</v>
      </c>
      <c r="E164" s="484"/>
      <c r="F164" s="484"/>
      <c r="G164" s="484"/>
      <c r="H164" s="484">
        <v>0</v>
      </c>
      <c r="I164" s="484"/>
      <c r="J164" s="484"/>
      <c r="K164" s="484"/>
    </row>
    <row r="165" spans="1:11" s="9" customFormat="1" ht="14.25" customHeight="1" x14ac:dyDescent="0.2">
      <c r="A165" s="557" t="s">
        <v>125</v>
      </c>
      <c r="B165" s="557"/>
      <c r="C165" s="557"/>
      <c r="D165" s="484">
        <f>'Прил.4_форма-7-ПЛАНдоступ'!D165:G165</f>
        <v>656.60199999999998</v>
      </c>
      <c r="E165" s="484"/>
      <c r="F165" s="484"/>
      <c r="G165" s="484"/>
      <c r="H165" s="544">
        <f>SUM('Прил.4_форма-6-ФАКТналич.возм'!G159:G168)*1000</f>
        <v>664.82899999999995</v>
      </c>
      <c r="I165" s="545"/>
      <c r="J165" s="545"/>
      <c r="K165" s="546"/>
    </row>
    <row r="166" spans="1:11" s="9" customFormat="1" ht="14.25" customHeight="1" x14ac:dyDescent="0.2">
      <c r="A166" s="558" t="s">
        <v>96</v>
      </c>
      <c r="B166" s="558"/>
      <c r="C166" s="558"/>
      <c r="D166" s="559">
        <f>D165+D156</f>
        <v>656.60199999999998</v>
      </c>
      <c r="E166" s="559"/>
      <c r="F166" s="559"/>
      <c r="G166" s="559"/>
      <c r="H166" s="559">
        <f>H165+H156</f>
        <v>664.82899999999995</v>
      </c>
      <c r="I166" s="559"/>
      <c r="J166" s="559"/>
      <c r="K166" s="559"/>
    </row>
    <row r="167" spans="1:11" ht="11.25" customHeight="1" x14ac:dyDescent="0.25">
      <c r="C167" s="5"/>
      <c r="D167" s="5"/>
      <c r="E167" s="5"/>
      <c r="F167" s="5"/>
      <c r="G167" s="5"/>
      <c r="H167" s="5"/>
      <c r="I167" s="5"/>
      <c r="J167" s="5"/>
      <c r="K167" s="60" t="s">
        <v>141</v>
      </c>
    </row>
    <row r="168" spans="1:11" s="3" customFormat="1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61" t="s">
        <v>110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9" t="s">
        <v>140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9"/>
    </row>
    <row r="171" spans="1:11" s="4" customFormat="1" ht="46.5" customHeight="1" x14ac:dyDescent="0.25">
      <c r="A171" s="500" t="s">
        <v>139</v>
      </c>
      <c r="B171" s="500"/>
      <c r="C171" s="500"/>
      <c r="D171" s="500"/>
      <c r="E171" s="500"/>
      <c r="F171" s="500"/>
      <c r="G171" s="500"/>
      <c r="H171" s="500"/>
      <c r="I171" s="500"/>
      <c r="J171" s="500"/>
      <c r="K171" s="500"/>
    </row>
    <row r="172" spans="1:11" s="217" customFormat="1" ht="18.75" x14ac:dyDescent="0.3">
      <c r="A172" s="547" t="s">
        <v>120</v>
      </c>
      <c r="B172" s="547"/>
      <c r="C172" s="547"/>
      <c r="D172" s="547"/>
      <c r="E172" s="547"/>
      <c r="F172" s="547"/>
      <c r="G172" s="547"/>
      <c r="H172" s="547"/>
      <c r="I172" s="58" t="s">
        <v>138</v>
      </c>
      <c r="J172" s="59" t="s">
        <v>67</v>
      </c>
      <c r="K172" s="238" t="s">
        <v>137</v>
      </c>
    </row>
    <row r="173" spans="1:11" s="8" customFormat="1" ht="11.25" customHeight="1" x14ac:dyDescent="0.2">
      <c r="A173" s="7"/>
      <c r="B173" s="524" t="s">
        <v>13</v>
      </c>
      <c r="C173" s="524"/>
      <c r="D173" s="524"/>
      <c r="E173" s="524"/>
      <c r="F173" s="524"/>
      <c r="G173" s="524"/>
      <c r="H173" s="524"/>
    </row>
    <row r="174" spans="1:11" s="8" customFormat="1" ht="17.25" customHeight="1" x14ac:dyDescent="0.2">
      <c r="A174" s="7"/>
      <c r="B174" s="239"/>
      <c r="C174" s="239"/>
      <c r="D174" s="239"/>
      <c r="E174" s="89" t="s">
        <v>187</v>
      </c>
      <c r="F174" s="239"/>
      <c r="G174" s="239"/>
      <c r="H174" s="239"/>
    </row>
    <row r="175" spans="1:11" s="8" customFormat="1" ht="17.25" customHeight="1" x14ac:dyDescent="0.2">
      <c r="A175" s="7"/>
      <c r="B175" s="239"/>
      <c r="C175" s="239"/>
      <c r="D175" s="239"/>
      <c r="E175" s="89"/>
      <c r="F175" s="239"/>
      <c r="G175" s="239"/>
      <c r="H175" s="239"/>
    </row>
    <row r="176" spans="1:11" ht="15.75" x14ac:dyDescent="0.25">
      <c r="A176" s="525" t="s">
        <v>491</v>
      </c>
      <c r="B176" s="525"/>
      <c r="C176" s="525"/>
      <c r="D176" s="525"/>
      <c r="E176" s="525"/>
      <c r="F176" s="525"/>
      <c r="G176" s="525"/>
      <c r="H176" s="525"/>
      <c r="I176" s="525"/>
      <c r="J176" s="525"/>
      <c r="K176" s="525"/>
    </row>
    <row r="177" spans="1:11" s="10" customFormat="1" ht="39" customHeight="1" x14ac:dyDescent="0.2">
      <c r="A177" s="548" t="s">
        <v>136</v>
      </c>
      <c r="B177" s="549"/>
      <c r="C177" s="550"/>
      <c r="D177" s="548" t="s">
        <v>190</v>
      </c>
      <c r="E177" s="549"/>
      <c r="F177" s="549"/>
      <c r="G177" s="550"/>
      <c r="H177" s="548" t="s">
        <v>135</v>
      </c>
      <c r="I177" s="549"/>
      <c r="J177" s="549"/>
      <c r="K177" s="550"/>
    </row>
    <row r="178" spans="1:11" s="56" customFormat="1" ht="12.75" customHeight="1" x14ac:dyDescent="0.2">
      <c r="A178" s="529">
        <v>1</v>
      </c>
      <c r="B178" s="530"/>
      <c r="C178" s="531"/>
      <c r="D178" s="529">
        <v>2</v>
      </c>
      <c r="E178" s="530"/>
      <c r="F178" s="530"/>
      <c r="G178" s="531"/>
      <c r="H178" s="529">
        <v>3</v>
      </c>
      <c r="I178" s="530"/>
      <c r="J178" s="530"/>
      <c r="K178" s="531"/>
    </row>
    <row r="179" spans="1:11" s="9" customFormat="1" ht="14.25" customHeight="1" x14ac:dyDescent="0.2">
      <c r="A179" s="265" t="s">
        <v>404</v>
      </c>
      <c r="B179" s="221"/>
      <c r="C179" s="221"/>
      <c r="D179" s="520">
        <f>SUM(D180:G187)</f>
        <v>0</v>
      </c>
      <c r="E179" s="521"/>
      <c r="F179" s="521"/>
      <c r="G179" s="522"/>
      <c r="H179" s="520">
        <f>SUM(H180:K187)</f>
        <v>0</v>
      </c>
      <c r="I179" s="521"/>
      <c r="J179" s="521"/>
      <c r="K179" s="522"/>
    </row>
    <row r="180" spans="1:11" s="9" customFormat="1" ht="14.25" customHeight="1" x14ac:dyDescent="0.2">
      <c r="A180" s="517" t="s">
        <v>133</v>
      </c>
      <c r="B180" s="518"/>
      <c r="C180" s="519"/>
      <c r="D180" s="520">
        <v>0</v>
      </c>
      <c r="E180" s="521"/>
      <c r="F180" s="521"/>
      <c r="G180" s="522"/>
      <c r="H180" s="520">
        <v>0</v>
      </c>
      <c r="I180" s="521"/>
      <c r="J180" s="521"/>
      <c r="K180" s="522"/>
    </row>
    <row r="181" spans="1:11" s="9" customFormat="1" ht="14.25" customHeight="1" x14ac:dyDescent="0.2">
      <c r="A181" s="517" t="s">
        <v>132</v>
      </c>
      <c r="B181" s="518"/>
      <c r="C181" s="519"/>
      <c r="D181" s="520">
        <v>0</v>
      </c>
      <c r="E181" s="521"/>
      <c r="F181" s="521"/>
      <c r="G181" s="522"/>
      <c r="H181" s="520">
        <v>0</v>
      </c>
      <c r="I181" s="521"/>
      <c r="J181" s="521"/>
      <c r="K181" s="522"/>
    </row>
    <row r="182" spans="1:11" s="9" customFormat="1" ht="14.25" customHeight="1" x14ac:dyDescent="0.2">
      <c r="A182" s="517" t="s">
        <v>131</v>
      </c>
      <c r="B182" s="518"/>
      <c r="C182" s="519"/>
      <c r="D182" s="520">
        <v>0</v>
      </c>
      <c r="E182" s="521"/>
      <c r="F182" s="521"/>
      <c r="G182" s="522"/>
      <c r="H182" s="520">
        <v>0</v>
      </c>
      <c r="I182" s="521"/>
      <c r="J182" s="521"/>
      <c r="K182" s="522"/>
    </row>
    <row r="183" spans="1:11" s="9" customFormat="1" ht="14.25" customHeight="1" x14ac:dyDescent="0.2">
      <c r="A183" s="517" t="s">
        <v>130</v>
      </c>
      <c r="B183" s="518"/>
      <c r="C183" s="519"/>
      <c r="D183" s="520">
        <v>0</v>
      </c>
      <c r="E183" s="521"/>
      <c r="F183" s="521"/>
      <c r="G183" s="522"/>
      <c r="H183" s="520">
        <v>0</v>
      </c>
      <c r="I183" s="521"/>
      <c r="J183" s="521"/>
      <c r="K183" s="522"/>
    </row>
    <row r="184" spans="1:11" s="9" customFormat="1" ht="14.25" customHeight="1" x14ac:dyDescent="0.2">
      <c r="A184" s="517" t="s">
        <v>129</v>
      </c>
      <c r="B184" s="518"/>
      <c r="C184" s="519"/>
      <c r="D184" s="520">
        <v>0</v>
      </c>
      <c r="E184" s="521"/>
      <c r="F184" s="521"/>
      <c r="G184" s="522"/>
      <c r="H184" s="520">
        <v>0</v>
      </c>
      <c r="I184" s="521"/>
      <c r="J184" s="521"/>
      <c r="K184" s="522"/>
    </row>
    <row r="185" spans="1:11" s="9" customFormat="1" ht="14.25" customHeight="1" x14ac:dyDescent="0.2">
      <c r="A185" s="517" t="s">
        <v>128</v>
      </c>
      <c r="B185" s="518"/>
      <c r="C185" s="519"/>
      <c r="D185" s="520">
        <v>0</v>
      </c>
      <c r="E185" s="521"/>
      <c r="F185" s="521"/>
      <c r="G185" s="522"/>
      <c r="H185" s="520">
        <v>0</v>
      </c>
      <c r="I185" s="521"/>
      <c r="J185" s="521"/>
      <c r="K185" s="522"/>
    </row>
    <row r="186" spans="1:11" s="9" customFormat="1" ht="14.25" customHeight="1" x14ac:dyDescent="0.2">
      <c r="A186" s="517" t="s">
        <v>127</v>
      </c>
      <c r="B186" s="518"/>
      <c r="C186" s="519"/>
      <c r="D186" s="520">
        <v>0</v>
      </c>
      <c r="E186" s="521"/>
      <c r="F186" s="521"/>
      <c r="G186" s="522"/>
      <c r="H186" s="520">
        <v>0</v>
      </c>
      <c r="I186" s="521"/>
      <c r="J186" s="521"/>
      <c r="K186" s="522"/>
    </row>
    <row r="187" spans="1:11" s="9" customFormat="1" ht="14.25" customHeight="1" x14ac:dyDescent="0.2">
      <c r="A187" s="517" t="s">
        <v>126</v>
      </c>
      <c r="B187" s="518"/>
      <c r="C187" s="519"/>
      <c r="D187" s="520">
        <v>0</v>
      </c>
      <c r="E187" s="521"/>
      <c r="F187" s="521"/>
      <c r="G187" s="522"/>
      <c r="H187" s="520">
        <v>0</v>
      </c>
      <c r="I187" s="521"/>
      <c r="J187" s="521"/>
      <c r="K187" s="522"/>
    </row>
    <row r="188" spans="1:11" s="9" customFormat="1" ht="14.25" customHeight="1" x14ac:dyDescent="0.2">
      <c r="A188" s="517" t="s">
        <v>125</v>
      </c>
      <c r="B188" s="518"/>
      <c r="C188" s="519"/>
      <c r="D188" s="544">
        <f>'Прил.4_форма-7-ПЛАНдоступ'!D189:G189</f>
        <v>683.06</v>
      </c>
      <c r="E188" s="545"/>
      <c r="F188" s="545"/>
      <c r="G188" s="546"/>
      <c r="H188" s="544">
        <f>SUM('Прил.4_форма-6-ФАКТналич.возм'!G183:G192)*1000</f>
        <v>608.66899999999998</v>
      </c>
      <c r="I188" s="545"/>
      <c r="J188" s="545"/>
      <c r="K188" s="546"/>
    </row>
    <row r="189" spans="1:11" s="9" customFormat="1" ht="14.25" customHeight="1" x14ac:dyDescent="0.2">
      <c r="A189" s="514" t="s">
        <v>96</v>
      </c>
      <c r="B189" s="515"/>
      <c r="C189" s="516"/>
      <c r="D189" s="554">
        <f>D188+D179</f>
        <v>683.06</v>
      </c>
      <c r="E189" s="555"/>
      <c r="F189" s="555"/>
      <c r="G189" s="556"/>
      <c r="H189" s="462">
        <f>H188+H179</f>
        <v>608.66899999999998</v>
      </c>
      <c r="I189" s="463"/>
      <c r="J189" s="463"/>
      <c r="K189" s="464"/>
    </row>
    <row r="190" spans="1:11" ht="11.25" customHeight="1" x14ac:dyDescent="0.25">
      <c r="C190" s="5"/>
      <c r="D190" s="5"/>
      <c r="E190" s="5"/>
      <c r="F190" s="5"/>
      <c r="G190" s="5"/>
      <c r="H190" s="5"/>
      <c r="I190" s="5"/>
      <c r="J190" s="5"/>
      <c r="K190" s="60" t="s">
        <v>141</v>
      </c>
    </row>
    <row r="191" spans="1:11" s="3" customFormat="1" ht="11.25" customHeight="1" x14ac:dyDescent="0.2">
      <c r="C191" s="2"/>
      <c r="D191" s="2"/>
      <c r="E191" s="2"/>
      <c r="F191" s="2"/>
      <c r="G191" s="2"/>
      <c r="H191" s="2"/>
      <c r="I191" s="2"/>
      <c r="J191" s="2"/>
      <c r="K191" s="61" t="s">
        <v>110</v>
      </c>
    </row>
    <row r="192" spans="1:11" s="3" customFormat="1" ht="11.25" customHeight="1" x14ac:dyDescent="0.2">
      <c r="C192" s="2"/>
      <c r="D192" s="2"/>
      <c r="E192" s="2"/>
      <c r="F192" s="2"/>
      <c r="G192" s="2"/>
      <c r="H192" s="2"/>
      <c r="I192" s="2"/>
      <c r="J192" s="2"/>
      <c r="K192" s="29" t="s">
        <v>140</v>
      </c>
    </row>
    <row r="193" spans="1:11" s="3" customFormat="1" ht="11.25" customHeight="1" x14ac:dyDescent="0.2">
      <c r="C193" s="2"/>
      <c r="D193" s="2"/>
      <c r="E193" s="2"/>
      <c r="F193" s="2"/>
      <c r="G193" s="2"/>
      <c r="H193" s="2"/>
      <c r="I193" s="2"/>
      <c r="J193" s="2"/>
      <c r="K193" s="29"/>
    </row>
    <row r="194" spans="1:11" s="4" customFormat="1" ht="46.5" customHeight="1" x14ac:dyDescent="0.25">
      <c r="A194" s="500" t="s">
        <v>139</v>
      </c>
      <c r="B194" s="500"/>
      <c r="C194" s="500"/>
      <c r="D194" s="500"/>
      <c r="E194" s="500"/>
      <c r="F194" s="500"/>
      <c r="G194" s="500"/>
      <c r="H194" s="500"/>
      <c r="I194" s="500"/>
      <c r="J194" s="500"/>
      <c r="K194" s="500"/>
    </row>
    <row r="195" spans="1:11" s="217" customFormat="1" ht="18.75" x14ac:dyDescent="0.3">
      <c r="A195" s="547" t="s">
        <v>120</v>
      </c>
      <c r="B195" s="547"/>
      <c r="C195" s="547"/>
      <c r="D195" s="547"/>
      <c r="E195" s="547"/>
      <c r="F195" s="547"/>
      <c r="G195" s="547"/>
      <c r="H195" s="547"/>
      <c r="I195" s="58" t="s">
        <v>138</v>
      </c>
      <c r="J195" s="59" t="s">
        <v>67</v>
      </c>
      <c r="K195" s="238" t="s">
        <v>137</v>
      </c>
    </row>
    <row r="196" spans="1:11" s="8" customFormat="1" ht="11.25" customHeight="1" x14ac:dyDescent="0.2">
      <c r="A196" s="7"/>
      <c r="B196" s="524" t="s">
        <v>13</v>
      </c>
      <c r="C196" s="524"/>
      <c r="D196" s="524"/>
      <c r="E196" s="524"/>
      <c r="F196" s="524"/>
      <c r="G196" s="524"/>
      <c r="H196" s="524"/>
    </row>
    <row r="197" spans="1:11" s="8" customFormat="1" ht="17.25" customHeight="1" x14ac:dyDescent="0.2">
      <c r="A197" s="7"/>
      <c r="B197" s="239"/>
      <c r="C197" s="239"/>
      <c r="D197" s="239"/>
      <c r="E197" s="89" t="s">
        <v>187</v>
      </c>
      <c r="F197" s="239"/>
      <c r="G197" s="239"/>
      <c r="H197" s="239"/>
    </row>
    <row r="198" spans="1:11" s="8" customFormat="1" ht="17.25" customHeight="1" x14ac:dyDescent="0.2">
      <c r="A198" s="7"/>
      <c r="B198" s="239"/>
      <c r="C198" s="239"/>
      <c r="D198" s="239"/>
      <c r="E198" s="89"/>
      <c r="F198" s="239"/>
      <c r="G198" s="239"/>
      <c r="H198" s="239"/>
    </row>
    <row r="199" spans="1:11" ht="15.75" x14ac:dyDescent="0.25">
      <c r="A199" s="525" t="s">
        <v>492</v>
      </c>
      <c r="B199" s="525"/>
      <c r="C199" s="525"/>
      <c r="D199" s="525"/>
      <c r="E199" s="525"/>
      <c r="F199" s="525"/>
      <c r="G199" s="525"/>
      <c r="H199" s="525"/>
      <c r="I199" s="525"/>
      <c r="J199" s="525"/>
      <c r="K199" s="525"/>
    </row>
    <row r="200" spans="1:11" s="10" customFormat="1" ht="39" customHeight="1" x14ac:dyDescent="0.2">
      <c r="A200" s="548" t="s">
        <v>136</v>
      </c>
      <c r="B200" s="549"/>
      <c r="C200" s="550"/>
      <c r="D200" s="548" t="s">
        <v>190</v>
      </c>
      <c r="E200" s="549"/>
      <c r="F200" s="549"/>
      <c r="G200" s="550"/>
      <c r="H200" s="548" t="s">
        <v>135</v>
      </c>
      <c r="I200" s="549"/>
      <c r="J200" s="549"/>
      <c r="K200" s="550"/>
    </row>
    <row r="201" spans="1:11" s="56" customFormat="1" ht="12.75" customHeight="1" x14ac:dyDescent="0.2">
      <c r="A201" s="529">
        <v>1</v>
      </c>
      <c r="B201" s="530"/>
      <c r="C201" s="531"/>
      <c r="D201" s="529">
        <v>2</v>
      </c>
      <c r="E201" s="530"/>
      <c r="F201" s="530"/>
      <c r="G201" s="531"/>
      <c r="H201" s="529">
        <v>3</v>
      </c>
      <c r="I201" s="530"/>
      <c r="J201" s="530"/>
      <c r="K201" s="531"/>
    </row>
    <row r="202" spans="1:11" s="9" customFormat="1" ht="14.25" customHeight="1" x14ac:dyDescent="0.2">
      <c r="A202" s="265" t="s">
        <v>404</v>
      </c>
      <c r="B202" s="221"/>
      <c r="C202" s="221"/>
      <c r="D202" s="520">
        <f>SUM(D203:G210)</f>
        <v>0</v>
      </c>
      <c r="E202" s="521"/>
      <c r="F202" s="521"/>
      <c r="G202" s="522"/>
      <c r="H202" s="520">
        <f>SUM(H203:K210)</f>
        <v>0</v>
      </c>
      <c r="I202" s="521"/>
      <c r="J202" s="521"/>
      <c r="K202" s="522"/>
    </row>
    <row r="203" spans="1:11" s="9" customFormat="1" ht="14.25" customHeight="1" x14ac:dyDescent="0.2">
      <c r="A203" s="517" t="s">
        <v>133</v>
      </c>
      <c r="B203" s="518"/>
      <c r="C203" s="519"/>
      <c r="D203" s="520">
        <v>0</v>
      </c>
      <c r="E203" s="521"/>
      <c r="F203" s="521"/>
      <c r="G203" s="522"/>
      <c r="H203" s="520">
        <v>0</v>
      </c>
      <c r="I203" s="521"/>
      <c r="J203" s="521"/>
      <c r="K203" s="522"/>
    </row>
    <row r="204" spans="1:11" s="9" customFormat="1" ht="14.25" customHeight="1" x14ac:dyDescent="0.2">
      <c r="A204" s="517" t="s">
        <v>132</v>
      </c>
      <c r="B204" s="518"/>
      <c r="C204" s="519"/>
      <c r="D204" s="520">
        <v>0</v>
      </c>
      <c r="E204" s="521"/>
      <c r="F204" s="521"/>
      <c r="G204" s="522"/>
      <c r="H204" s="520">
        <v>0</v>
      </c>
      <c r="I204" s="521"/>
      <c r="J204" s="521"/>
      <c r="K204" s="522"/>
    </row>
    <row r="205" spans="1:11" s="9" customFormat="1" ht="14.25" customHeight="1" x14ac:dyDescent="0.2">
      <c r="A205" s="517" t="s">
        <v>131</v>
      </c>
      <c r="B205" s="518"/>
      <c r="C205" s="519"/>
      <c r="D205" s="520">
        <v>0</v>
      </c>
      <c r="E205" s="521"/>
      <c r="F205" s="521"/>
      <c r="G205" s="522"/>
      <c r="H205" s="520">
        <v>0</v>
      </c>
      <c r="I205" s="521"/>
      <c r="J205" s="521"/>
      <c r="K205" s="522"/>
    </row>
    <row r="206" spans="1:11" s="9" customFormat="1" ht="14.25" customHeight="1" x14ac:dyDescent="0.2">
      <c r="A206" s="517" t="s">
        <v>130</v>
      </c>
      <c r="B206" s="518"/>
      <c r="C206" s="519"/>
      <c r="D206" s="520">
        <v>0</v>
      </c>
      <c r="E206" s="521"/>
      <c r="F206" s="521"/>
      <c r="G206" s="522"/>
      <c r="H206" s="520">
        <v>0</v>
      </c>
      <c r="I206" s="521"/>
      <c r="J206" s="521"/>
      <c r="K206" s="522"/>
    </row>
    <row r="207" spans="1:11" s="9" customFormat="1" ht="14.25" customHeight="1" x14ac:dyDescent="0.2">
      <c r="A207" s="517" t="s">
        <v>129</v>
      </c>
      <c r="B207" s="518"/>
      <c r="C207" s="519"/>
      <c r="D207" s="520">
        <v>0</v>
      </c>
      <c r="E207" s="521"/>
      <c r="F207" s="521"/>
      <c r="G207" s="522"/>
      <c r="H207" s="520">
        <v>0</v>
      </c>
      <c r="I207" s="521"/>
      <c r="J207" s="521"/>
      <c r="K207" s="522"/>
    </row>
    <row r="208" spans="1:11" s="9" customFormat="1" ht="14.25" customHeight="1" x14ac:dyDescent="0.2">
      <c r="A208" s="517" t="s">
        <v>128</v>
      </c>
      <c r="B208" s="518"/>
      <c r="C208" s="519"/>
      <c r="D208" s="520">
        <v>0</v>
      </c>
      <c r="E208" s="521"/>
      <c r="F208" s="521"/>
      <c r="G208" s="522"/>
      <c r="H208" s="520">
        <v>0</v>
      </c>
      <c r="I208" s="521"/>
      <c r="J208" s="521"/>
      <c r="K208" s="522"/>
    </row>
    <row r="209" spans="1:11" s="9" customFormat="1" ht="14.25" customHeight="1" x14ac:dyDescent="0.2">
      <c r="A209" s="517" t="s">
        <v>127</v>
      </c>
      <c r="B209" s="518"/>
      <c r="C209" s="519"/>
      <c r="D209" s="520">
        <v>0</v>
      </c>
      <c r="E209" s="521"/>
      <c r="F209" s="521"/>
      <c r="G209" s="522"/>
      <c r="H209" s="520">
        <v>0</v>
      </c>
      <c r="I209" s="521"/>
      <c r="J209" s="521"/>
      <c r="K209" s="522"/>
    </row>
    <row r="210" spans="1:11" s="9" customFormat="1" ht="14.25" customHeight="1" x14ac:dyDescent="0.2">
      <c r="A210" s="517" t="s">
        <v>126</v>
      </c>
      <c r="B210" s="518"/>
      <c r="C210" s="519"/>
      <c r="D210" s="520">
        <v>0</v>
      </c>
      <c r="E210" s="521"/>
      <c r="F210" s="521"/>
      <c r="G210" s="522"/>
      <c r="H210" s="520">
        <v>0</v>
      </c>
      <c r="I210" s="521"/>
      <c r="J210" s="521"/>
      <c r="K210" s="522"/>
    </row>
    <row r="211" spans="1:11" s="9" customFormat="1" ht="14.25" customHeight="1" x14ac:dyDescent="0.2">
      <c r="A211" s="517" t="s">
        <v>125</v>
      </c>
      <c r="B211" s="518"/>
      <c r="C211" s="519"/>
      <c r="D211" s="520">
        <f>'Прил.4_форма-7-ПЛАНдоступ'!D213:G213</f>
        <v>691.32499999999993</v>
      </c>
      <c r="E211" s="521"/>
      <c r="F211" s="521"/>
      <c r="G211" s="522"/>
      <c r="H211" s="544">
        <f>SUM('Прил.4_форма-6-ФАКТналич.возм'!G207:G216)*1000</f>
        <v>713.39099999999985</v>
      </c>
      <c r="I211" s="545"/>
      <c r="J211" s="545"/>
      <c r="K211" s="546"/>
    </row>
    <row r="212" spans="1:11" s="9" customFormat="1" ht="14.25" customHeight="1" x14ac:dyDescent="0.2">
      <c r="A212" s="514" t="s">
        <v>96</v>
      </c>
      <c r="B212" s="515"/>
      <c r="C212" s="516"/>
      <c r="D212" s="462">
        <f>D211+D202</f>
        <v>691.32499999999993</v>
      </c>
      <c r="E212" s="463"/>
      <c r="F212" s="463"/>
      <c r="G212" s="464"/>
      <c r="H212" s="462">
        <f>H211+H202</f>
        <v>713.39099999999985</v>
      </c>
      <c r="I212" s="463"/>
      <c r="J212" s="463"/>
      <c r="K212" s="464"/>
    </row>
    <row r="213" spans="1:11" ht="11.25" customHeight="1" x14ac:dyDescent="0.25">
      <c r="C213" s="5"/>
      <c r="D213" s="5"/>
      <c r="E213" s="5"/>
      <c r="F213" s="5"/>
      <c r="G213" s="5"/>
      <c r="H213" s="5"/>
      <c r="I213" s="5"/>
      <c r="J213" s="5"/>
      <c r="K213" s="60" t="s">
        <v>141</v>
      </c>
    </row>
    <row r="214" spans="1:11" s="3" customFormat="1" ht="11.25" customHeight="1" x14ac:dyDescent="0.2">
      <c r="C214" s="2"/>
      <c r="D214" s="2"/>
      <c r="E214" s="2"/>
      <c r="F214" s="2"/>
      <c r="G214" s="2"/>
      <c r="H214" s="2"/>
      <c r="I214" s="2"/>
      <c r="J214" s="2"/>
      <c r="K214" s="61" t="s">
        <v>110</v>
      </c>
    </row>
    <row r="215" spans="1:11" s="3" customFormat="1" ht="11.25" customHeight="1" x14ac:dyDescent="0.2">
      <c r="C215" s="2"/>
      <c r="D215" s="2"/>
      <c r="E215" s="2"/>
      <c r="F215" s="2"/>
      <c r="G215" s="2"/>
      <c r="H215" s="2"/>
      <c r="I215" s="2"/>
      <c r="J215" s="2"/>
      <c r="K215" s="29" t="s">
        <v>140</v>
      </c>
    </row>
    <row r="216" spans="1:11" s="3" customFormat="1" ht="11.25" customHeight="1" x14ac:dyDescent="0.2">
      <c r="C216" s="2"/>
      <c r="D216" s="2"/>
      <c r="E216" s="2"/>
      <c r="F216" s="2"/>
      <c r="G216" s="2"/>
      <c r="H216" s="2"/>
      <c r="I216" s="2"/>
      <c r="J216" s="2"/>
      <c r="K216" s="29"/>
    </row>
    <row r="217" spans="1:11" s="4" customFormat="1" ht="46.5" customHeight="1" x14ac:dyDescent="0.25">
      <c r="A217" s="500" t="s">
        <v>139</v>
      </c>
      <c r="B217" s="500"/>
      <c r="C217" s="500"/>
      <c r="D217" s="500"/>
      <c r="E217" s="500"/>
      <c r="F217" s="500"/>
      <c r="G217" s="500"/>
      <c r="H217" s="500"/>
      <c r="I217" s="500"/>
      <c r="J217" s="500"/>
      <c r="K217" s="500"/>
    </row>
    <row r="218" spans="1:11" s="222" customFormat="1" ht="18.75" x14ac:dyDescent="0.3">
      <c r="A218" s="547" t="s">
        <v>120</v>
      </c>
      <c r="B218" s="547"/>
      <c r="C218" s="547"/>
      <c r="D218" s="547"/>
      <c r="E218" s="547"/>
      <c r="F218" s="547"/>
      <c r="G218" s="547"/>
      <c r="H218" s="547"/>
      <c r="I218" s="58" t="s">
        <v>138</v>
      </c>
      <c r="J218" s="59" t="s">
        <v>67</v>
      </c>
      <c r="K218" s="238" t="s">
        <v>137</v>
      </c>
    </row>
    <row r="219" spans="1:11" s="8" customFormat="1" ht="11.25" customHeight="1" x14ac:dyDescent="0.2">
      <c r="A219" s="7"/>
      <c r="B219" s="524" t="s">
        <v>13</v>
      </c>
      <c r="C219" s="524"/>
      <c r="D219" s="524"/>
      <c r="E219" s="524"/>
      <c r="F219" s="524"/>
      <c r="G219" s="524"/>
      <c r="H219" s="524"/>
    </row>
    <row r="220" spans="1:11" s="8" customFormat="1" ht="17.25" customHeight="1" x14ac:dyDescent="0.2">
      <c r="A220" s="7"/>
      <c r="B220" s="239"/>
      <c r="C220" s="239"/>
      <c r="D220" s="239"/>
      <c r="E220" s="89" t="s">
        <v>187</v>
      </c>
      <c r="F220" s="239"/>
      <c r="G220" s="239"/>
      <c r="H220" s="239"/>
    </row>
    <row r="221" spans="1:11" s="8" customFormat="1" ht="17.25" customHeight="1" x14ac:dyDescent="0.2">
      <c r="A221" s="7"/>
      <c r="B221" s="239"/>
      <c r="C221" s="239"/>
      <c r="D221" s="239"/>
      <c r="E221" s="89"/>
      <c r="F221" s="239"/>
      <c r="G221" s="239"/>
      <c r="H221" s="239"/>
    </row>
    <row r="222" spans="1:11" ht="15.75" x14ac:dyDescent="0.25">
      <c r="A222" s="525" t="s">
        <v>493</v>
      </c>
      <c r="B222" s="525"/>
      <c r="C222" s="525"/>
      <c r="D222" s="525"/>
      <c r="E222" s="525"/>
      <c r="F222" s="525"/>
      <c r="G222" s="525"/>
      <c r="H222" s="525"/>
      <c r="I222" s="525"/>
      <c r="J222" s="525"/>
      <c r="K222" s="525"/>
    </row>
    <row r="223" spans="1:11" s="10" customFormat="1" ht="39" customHeight="1" x14ac:dyDescent="0.2">
      <c r="A223" s="548" t="s">
        <v>136</v>
      </c>
      <c r="B223" s="549"/>
      <c r="C223" s="550"/>
      <c r="D223" s="548" t="s">
        <v>190</v>
      </c>
      <c r="E223" s="549"/>
      <c r="F223" s="549"/>
      <c r="G223" s="550"/>
      <c r="H223" s="548" t="s">
        <v>135</v>
      </c>
      <c r="I223" s="549"/>
      <c r="J223" s="549"/>
      <c r="K223" s="550"/>
    </row>
    <row r="224" spans="1:11" s="56" customFormat="1" ht="12.75" customHeight="1" x14ac:dyDescent="0.2">
      <c r="A224" s="529">
        <v>1</v>
      </c>
      <c r="B224" s="530"/>
      <c r="C224" s="531"/>
      <c r="D224" s="529">
        <v>2</v>
      </c>
      <c r="E224" s="530"/>
      <c r="F224" s="530"/>
      <c r="G224" s="531"/>
      <c r="H224" s="529">
        <v>3</v>
      </c>
      <c r="I224" s="530"/>
      <c r="J224" s="530"/>
      <c r="K224" s="531"/>
    </row>
    <row r="225" spans="1:11" s="9" customFormat="1" ht="14.25" customHeight="1" x14ac:dyDescent="0.2">
      <c r="A225" s="265" t="s">
        <v>404</v>
      </c>
      <c r="B225" s="224"/>
      <c r="C225" s="224"/>
      <c r="D225" s="520">
        <f>SUM(D226:G233)</f>
        <v>0</v>
      </c>
      <c r="E225" s="521"/>
      <c r="F225" s="521"/>
      <c r="G225" s="522"/>
      <c r="H225" s="520">
        <f>SUM(H226:K233)</f>
        <v>0</v>
      </c>
      <c r="I225" s="521"/>
      <c r="J225" s="521"/>
      <c r="K225" s="522"/>
    </row>
    <row r="226" spans="1:11" s="9" customFormat="1" ht="14.25" customHeight="1" x14ac:dyDescent="0.2">
      <c r="A226" s="517" t="s">
        <v>133</v>
      </c>
      <c r="B226" s="518"/>
      <c r="C226" s="519"/>
      <c r="D226" s="520">
        <v>0</v>
      </c>
      <c r="E226" s="521"/>
      <c r="F226" s="521"/>
      <c r="G226" s="522"/>
      <c r="H226" s="520">
        <v>0</v>
      </c>
      <c r="I226" s="521"/>
      <c r="J226" s="521"/>
      <c r="K226" s="522"/>
    </row>
    <row r="227" spans="1:11" s="9" customFormat="1" ht="14.25" customHeight="1" x14ac:dyDescent="0.2">
      <c r="A227" s="517" t="s">
        <v>132</v>
      </c>
      <c r="B227" s="518"/>
      <c r="C227" s="519"/>
      <c r="D227" s="520">
        <v>0</v>
      </c>
      <c r="E227" s="521"/>
      <c r="F227" s="521"/>
      <c r="G227" s="522"/>
      <c r="H227" s="520">
        <v>0</v>
      </c>
      <c r="I227" s="521"/>
      <c r="J227" s="521"/>
      <c r="K227" s="522"/>
    </row>
    <row r="228" spans="1:11" s="9" customFormat="1" ht="14.25" customHeight="1" x14ac:dyDescent="0.2">
      <c r="A228" s="517" t="s">
        <v>131</v>
      </c>
      <c r="B228" s="518"/>
      <c r="C228" s="519"/>
      <c r="D228" s="520">
        <v>0</v>
      </c>
      <c r="E228" s="521"/>
      <c r="F228" s="521"/>
      <c r="G228" s="522"/>
      <c r="H228" s="520">
        <v>0</v>
      </c>
      <c r="I228" s="521"/>
      <c r="J228" s="521"/>
      <c r="K228" s="522"/>
    </row>
    <row r="229" spans="1:11" s="9" customFormat="1" ht="14.25" customHeight="1" x14ac:dyDescent="0.2">
      <c r="A229" s="517" t="s">
        <v>130</v>
      </c>
      <c r="B229" s="518"/>
      <c r="C229" s="519"/>
      <c r="D229" s="520">
        <v>0</v>
      </c>
      <c r="E229" s="521"/>
      <c r="F229" s="521"/>
      <c r="G229" s="522"/>
      <c r="H229" s="520">
        <v>0</v>
      </c>
      <c r="I229" s="521"/>
      <c r="J229" s="521"/>
      <c r="K229" s="522"/>
    </row>
    <row r="230" spans="1:11" s="9" customFormat="1" ht="14.25" customHeight="1" x14ac:dyDescent="0.2">
      <c r="A230" s="517" t="s">
        <v>129</v>
      </c>
      <c r="B230" s="518"/>
      <c r="C230" s="519"/>
      <c r="D230" s="520">
        <v>0</v>
      </c>
      <c r="E230" s="521"/>
      <c r="F230" s="521"/>
      <c r="G230" s="522"/>
      <c r="H230" s="520">
        <v>0</v>
      </c>
      <c r="I230" s="521"/>
      <c r="J230" s="521"/>
      <c r="K230" s="522"/>
    </row>
    <row r="231" spans="1:11" s="9" customFormat="1" ht="14.25" customHeight="1" x14ac:dyDescent="0.2">
      <c r="A231" s="517" t="s">
        <v>128</v>
      </c>
      <c r="B231" s="518"/>
      <c r="C231" s="519"/>
      <c r="D231" s="520">
        <v>0</v>
      </c>
      <c r="E231" s="521"/>
      <c r="F231" s="521"/>
      <c r="G231" s="522"/>
      <c r="H231" s="520">
        <v>0</v>
      </c>
      <c r="I231" s="521"/>
      <c r="J231" s="521"/>
      <c r="K231" s="522"/>
    </row>
    <row r="232" spans="1:11" s="9" customFormat="1" ht="14.25" customHeight="1" x14ac:dyDescent="0.2">
      <c r="A232" s="517" t="s">
        <v>127</v>
      </c>
      <c r="B232" s="518"/>
      <c r="C232" s="519"/>
      <c r="D232" s="520">
        <v>0</v>
      </c>
      <c r="E232" s="521"/>
      <c r="F232" s="521"/>
      <c r="G232" s="522"/>
      <c r="H232" s="520">
        <v>0</v>
      </c>
      <c r="I232" s="521"/>
      <c r="J232" s="521"/>
      <c r="K232" s="522"/>
    </row>
    <row r="233" spans="1:11" s="9" customFormat="1" ht="14.25" customHeight="1" x14ac:dyDescent="0.2">
      <c r="A233" s="517" t="s">
        <v>126</v>
      </c>
      <c r="B233" s="518"/>
      <c r="C233" s="519"/>
      <c r="D233" s="520">
        <v>0</v>
      </c>
      <c r="E233" s="521"/>
      <c r="F233" s="521"/>
      <c r="G233" s="522"/>
      <c r="H233" s="520">
        <v>0</v>
      </c>
      <c r="I233" s="521"/>
      <c r="J233" s="521"/>
      <c r="K233" s="522"/>
    </row>
    <row r="234" spans="1:11" s="9" customFormat="1" ht="14.25" customHeight="1" x14ac:dyDescent="0.2">
      <c r="A234" s="517" t="s">
        <v>125</v>
      </c>
      <c r="B234" s="518"/>
      <c r="C234" s="519"/>
      <c r="D234" s="520">
        <f>'Прил.4_форма-7-ПЛАНдоступ'!D238:G238</f>
        <v>1123.2820000000002</v>
      </c>
      <c r="E234" s="521"/>
      <c r="F234" s="521"/>
      <c r="G234" s="522"/>
      <c r="H234" s="544">
        <f>SUM('Прил.4_форма-6-ФАКТналич.возм'!G231:G240)*1000</f>
        <v>845.41899999999998</v>
      </c>
      <c r="I234" s="545"/>
      <c r="J234" s="545"/>
      <c r="K234" s="546"/>
    </row>
    <row r="235" spans="1:11" s="9" customFormat="1" ht="14.25" customHeight="1" x14ac:dyDescent="0.2">
      <c r="A235" s="514" t="s">
        <v>96</v>
      </c>
      <c r="B235" s="515"/>
      <c r="C235" s="516"/>
      <c r="D235" s="462">
        <f>D234+D225</f>
        <v>1123.2820000000002</v>
      </c>
      <c r="E235" s="463"/>
      <c r="F235" s="463"/>
      <c r="G235" s="464"/>
      <c r="H235" s="462">
        <f>H234+H225</f>
        <v>845.41899999999998</v>
      </c>
      <c r="I235" s="463"/>
      <c r="J235" s="463"/>
      <c r="K235" s="464"/>
    </row>
    <row r="236" spans="1:11" ht="11.25" customHeight="1" x14ac:dyDescent="0.25">
      <c r="C236" s="5"/>
      <c r="D236" s="5"/>
      <c r="E236" s="5"/>
      <c r="F236" s="5"/>
      <c r="G236" s="5"/>
      <c r="H236" s="5"/>
      <c r="I236" s="5"/>
      <c r="J236" s="5"/>
      <c r="K236" s="60" t="s">
        <v>141</v>
      </c>
    </row>
    <row r="237" spans="1:11" s="3" customFormat="1" ht="11.25" customHeight="1" x14ac:dyDescent="0.2">
      <c r="C237" s="2"/>
      <c r="D237" s="2"/>
      <c r="E237" s="2"/>
      <c r="F237" s="2"/>
      <c r="G237" s="2"/>
      <c r="H237" s="2"/>
      <c r="I237" s="2"/>
      <c r="J237" s="2"/>
      <c r="K237" s="61" t="s">
        <v>110</v>
      </c>
    </row>
    <row r="238" spans="1:11" s="3" customFormat="1" ht="11.25" customHeight="1" x14ac:dyDescent="0.2">
      <c r="C238" s="2"/>
      <c r="D238" s="2"/>
      <c r="E238" s="2"/>
      <c r="F238" s="2"/>
      <c r="G238" s="2"/>
      <c r="H238" s="2"/>
      <c r="I238" s="2"/>
      <c r="J238" s="2"/>
      <c r="K238" s="29" t="s">
        <v>140</v>
      </c>
    </row>
    <row r="239" spans="1:11" s="3" customFormat="1" ht="11.25" customHeight="1" x14ac:dyDescent="0.2">
      <c r="C239" s="2"/>
      <c r="D239" s="2"/>
      <c r="E239" s="2"/>
      <c r="F239" s="2"/>
      <c r="G239" s="2"/>
      <c r="H239" s="2"/>
      <c r="I239" s="2"/>
      <c r="J239" s="2"/>
      <c r="K239" s="29"/>
    </row>
    <row r="240" spans="1:11" s="4" customFormat="1" ht="46.5" customHeight="1" x14ac:dyDescent="0.25">
      <c r="A240" s="500" t="s">
        <v>139</v>
      </c>
      <c r="B240" s="500"/>
      <c r="C240" s="500"/>
      <c r="D240" s="500"/>
      <c r="E240" s="500"/>
      <c r="F240" s="500"/>
      <c r="G240" s="500"/>
      <c r="H240" s="500"/>
      <c r="I240" s="500"/>
      <c r="J240" s="500"/>
      <c r="K240" s="500"/>
    </row>
    <row r="241" spans="1:11" s="226" customFormat="1" ht="18.75" x14ac:dyDescent="0.3">
      <c r="A241" s="547" t="s">
        <v>120</v>
      </c>
      <c r="B241" s="547"/>
      <c r="C241" s="547"/>
      <c r="D241" s="547"/>
      <c r="E241" s="547"/>
      <c r="F241" s="547"/>
      <c r="G241" s="547"/>
      <c r="H241" s="547"/>
      <c r="I241" s="58" t="s">
        <v>138</v>
      </c>
      <c r="J241" s="59" t="s">
        <v>67</v>
      </c>
      <c r="K241" s="238" t="s">
        <v>137</v>
      </c>
    </row>
    <row r="242" spans="1:11" s="8" customFormat="1" ht="11.25" customHeight="1" x14ac:dyDescent="0.2">
      <c r="A242" s="7"/>
      <c r="B242" s="524" t="s">
        <v>13</v>
      </c>
      <c r="C242" s="524"/>
      <c r="D242" s="524"/>
      <c r="E242" s="524"/>
      <c r="F242" s="524"/>
      <c r="G242" s="524"/>
      <c r="H242" s="524"/>
    </row>
    <row r="243" spans="1:11" s="8" customFormat="1" ht="17.25" customHeight="1" x14ac:dyDescent="0.2">
      <c r="A243" s="7"/>
      <c r="B243" s="239"/>
      <c r="C243" s="239"/>
      <c r="D243" s="239"/>
      <c r="E243" s="89" t="s">
        <v>187</v>
      </c>
      <c r="F243" s="239"/>
      <c r="G243" s="239"/>
      <c r="H243" s="239"/>
    </row>
    <row r="244" spans="1:11" s="8" customFormat="1" ht="17.25" customHeight="1" x14ac:dyDescent="0.2">
      <c r="A244" s="7"/>
      <c r="B244" s="239"/>
      <c r="C244" s="239"/>
      <c r="D244" s="239"/>
      <c r="E244" s="89"/>
      <c r="F244" s="239"/>
      <c r="G244" s="239"/>
      <c r="H244" s="239"/>
    </row>
    <row r="245" spans="1:11" ht="15.75" x14ac:dyDescent="0.25">
      <c r="A245" s="525" t="s">
        <v>494</v>
      </c>
      <c r="B245" s="525"/>
      <c r="C245" s="525"/>
      <c r="D245" s="525"/>
      <c r="E245" s="525"/>
      <c r="F245" s="525"/>
      <c r="G245" s="525"/>
      <c r="H245" s="525"/>
      <c r="I245" s="525"/>
      <c r="J245" s="525"/>
      <c r="K245" s="525"/>
    </row>
    <row r="246" spans="1:11" s="10" customFormat="1" ht="39" customHeight="1" x14ac:dyDescent="0.2">
      <c r="A246" s="548" t="s">
        <v>136</v>
      </c>
      <c r="B246" s="549"/>
      <c r="C246" s="550"/>
      <c r="D246" s="548" t="s">
        <v>190</v>
      </c>
      <c r="E246" s="549"/>
      <c r="F246" s="549"/>
      <c r="G246" s="550"/>
      <c r="H246" s="548" t="s">
        <v>135</v>
      </c>
      <c r="I246" s="549"/>
      <c r="J246" s="549"/>
      <c r="K246" s="550"/>
    </row>
    <row r="247" spans="1:11" s="56" customFormat="1" ht="12.75" customHeight="1" x14ac:dyDescent="0.2">
      <c r="A247" s="529">
        <v>1</v>
      </c>
      <c r="B247" s="530"/>
      <c r="C247" s="531"/>
      <c r="D247" s="529">
        <v>2</v>
      </c>
      <c r="E247" s="530"/>
      <c r="F247" s="530"/>
      <c r="G247" s="531"/>
      <c r="H247" s="529">
        <v>3</v>
      </c>
      <c r="I247" s="530"/>
      <c r="J247" s="530"/>
      <c r="K247" s="531"/>
    </row>
    <row r="248" spans="1:11" s="9" customFormat="1" ht="14.25" customHeight="1" x14ac:dyDescent="0.2">
      <c r="A248" s="265" t="s">
        <v>404</v>
      </c>
      <c r="B248" s="231"/>
      <c r="C248" s="231"/>
      <c r="D248" s="520">
        <f>SUM(D249:G256)</f>
        <v>0</v>
      </c>
      <c r="E248" s="521"/>
      <c r="F248" s="521"/>
      <c r="G248" s="522"/>
      <c r="H248" s="541">
        <f>SUM(H249:K256)</f>
        <v>0</v>
      </c>
      <c r="I248" s="542"/>
      <c r="J248" s="542"/>
      <c r="K248" s="543"/>
    </row>
    <row r="249" spans="1:11" s="9" customFormat="1" ht="14.25" customHeight="1" x14ac:dyDescent="0.2">
      <c r="A249" s="517" t="s">
        <v>133</v>
      </c>
      <c r="B249" s="518"/>
      <c r="C249" s="519"/>
      <c r="D249" s="520">
        <v>0</v>
      </c>
      <c r="E249" s="521"/>
      <c r="F249" s="521"/>
      <c r="G249" s="522"/>
      <c r="H249" s="541">
        <v>0</v>
      </c>
      <c r="I249" s="542"/>
      <c r="J249" s="542"/>
      <c r="K249" s="543"/>
    </row>
    <row r="250" spans="1:11" s="9" customFormat="1" ht="14.25" customHeight="1" x14ac:dyDescent="0.2">
      <c r="A250" s="517" t="s">
        <v>132</v>
      </c>
      <c r="B250" s="518"/>
      <c r="C250" s="519"/>
      <c r="D250" s="520">
        <v>0</v>
      </c>
      <c r="E250" s="521"/>
      <c r="F250" s="521"/>
      <c r="G250" s="522"/>
      <c r="H250" s="541">
        <v>0</v>
      </c>
      <c r="I250" s="542"/>
      <c r="J250" s="542"/>
      <c r="K250" s="543"/>
    </row>
    <row r="251" spans="1:11" s="9" customFormat="1" ht="14.25" customHeight="1" x14ac:dyDescent="0.2">
      <c r="A251" s="517" t="s">
        <v>131</v>
      </c>
      <c r="B251" s="518"/>
      <c r="C251" s="519"/>
      <c r="D251" s="520">
        <v>0</v>
      </c>
      <c r="E251" s="521"/>
      <c r="F251" s="521"/>
      <c r="G251" s="522"/>
      <c r="H251" s="541">
        <v>0</v>
      </c>
      <c r="I251" s="542"/>
      <c r="J251" s="542"/>
      <c r="K251" s="543"/>
    </row>
    <row r="252" spans="1:11" s="9" customFormat="1" ht="14.25" customHeight="1" x14ac:dyDescent="0.2">
      <c r="A252" s="517" t="s">
        <v>130</v>
      </c>
      <c r="B252" s="518"/>
      <c r="C252" s="519"/>
      <c r="D252" s="520">
        <v>0</v>
      </c>
      <c r="E252" s="521"/>
      <c r="F252" s="521"/>
      <c r="G252" s="522"/>
      <c r="H252" s="541">
        <v>0</v>
      </c>
      <c r="I252" s="542"/>
      <c r="J252" s="542"/>
      <c r="K252" s="543"/>
    </row>
    <row r="253" spans="1:11" s="9" customFormat="1" ht="14.25" customHeight="1" x14ac:dyDescent="0.2">
      <c r="A253" s="517" t="s">
        <v>129</v>
      </c>
      <c r="B253" s="518"/>
      <c r="C253" s="519"/>
      <c r="D253" s="520">
        <v>0</v>
      </c>
      <c r="E253" s="521"/>
      <c r="F253" s="521"/>
      <c r="G253" s="522"/>
      <c r="H253" s="541">
        <v>0</v>
      </c>
      <c r="I253" s="542"/>
      <c r="J253" s="542"/>
      <c r="K253" s="543"/>
    </row>
    <row r="254" spans="1:11" s="9" customFormat="1" ht="14.25" customHeight="1" x14ac:dyDescent="0.2">
      <c r="A254" s="517" t="s">
        <v>128</v>
      </c>
      <c r="B254" s="518"/>
      <c r="C254" s="519"/>
      <c r="D254" s="520">
        <v>0</v>
      </c>
      <c r="E254" s="521"/>
      <c r="F254" s="521"/>
      <c r="G254" s="522"/>
      <c r="H254" s="541">
        <v>0</v>
      </c>
      <c r="I254" s="542"/>
      <c r="J254" s="542"/>
      <c r="K254" s="543"/>
    </row>
    <row r="255" spans="1:11" s="9" customFormat="1" ht="14.25" customHeight="1" x14ac:dyDescent="0.2">
      <c r="A255" s="517" t="s">
        <v>127</v>
      </c>
      <c r="B255" s="518"/>
      <c r="C255" s="519"/>
      <c r="D255" s="520">
        <v>0</v>
      </c>
      <c r="E255" s="521"/>
      <c r="F255" s="521"/>
      <c r="G255" s="522"/>
      <c r="H255" s="541">
        <v>0</v>
      </c>
      <c r="I255" s="542"/>
      <c r="J255" s="542"/>
      <c r="K255" s="543"/>
    </row>
    <row r="256" spans="1:11" s="9" customFormat="1" ht="14.25" customHeight="1" x14ac:dyDescent="0.2">
      <c r="A256" s="517" t="s">
        <v>126</v>
      </c>
      <c r="B256" s="518"/>
      <c r="C256" s="519"/>
      <c r="D256" s="520">
        <v>0</v>
      </c>
      <c r="E256" s="521"/>
      <c r="F256" s="521"/>
      <c r="G256" s="522"/>
      <c r="H256" s="541">
        <v>0</v>
      </c>
      <c r="I256" s="542"/>
      <c r="J256" s="542"/>
      <c r="K256" s="543"/>
    </row>
    <row r="257" spans="1:11" s="9" customFormat="1" ht="14.25" customHeight="1" x14ac:dyDescent="0.2">
      <c r="A257" s="517" t="s">
        <v>125</v>
      </c>
      <c r="B257" s="518"/>
      <c r="C257" s="519"/>
      <c r="D257" s="520">
        <f>'Прил.4_форма-7-ПЛАНдоступ'!D261:G261</f>
        <v>1591.8649999999996</v>
      </c>
      <c r="E257" s="521"/>
      <c r="F257" s="521"/>
      <c r="G257" s="522"/>
      <c r="H257" s="544">
        <f>SUM('Прил.4_форма-6-ФАКТналич.возм'!G255:G264)*1000</f>
        <v>1161.0070000000001</v>
      </c>
      <c r="I257" s="545"/>
      <c r="J257" s="545"/>
      <c r="K257" s="546"/>
    </row>
    <row r="258" spans="1:11" s="9" customFormat="1" ht="14.25" customHeight="1" x14ac:dyDescent="0.2">
      <c r="A258" s="514" t="s">
        <v>96</v>
      </c>
      <c r="B258" s="515"/>
      <c r="C258" s="516"/>
      <c r="D258" s="462">
        <f>D257+D248</f>
        <v>1591.8649999999996</v>
      </c>
      <c r="E258" s="463"/>
      <c r="F258" s="463"/>
      <c r="G258" s="464"/>
      <c r="H258" s="551">
        <f>H257+H248</f>
        <v>1161.0070000000001</v>
      </c>
      <c r="I258" s="552"/>
      <c r="J258" s="552"/>
      <c r="K258" s="553"/>
    </row>
    <row r="259" spans="1:11" ht="11.25" customHeight="1" x14ac:dyDescent="0.25">
      <c r="C259" s="5"/>
      <c r="D259" s="5"/>
      <c r="E259" s="5"/>
      <c r="F259" s="5"/>
      <c r="G259" s="5"/>
      <c r="H259" s="5"/>
      <c r="I259" s="5"/>
      <c r="J259" s="5"/>
      <c r="K259" s="60" t="s">
        <v>141</v>
      </c>
    </row>
    <row r="260" spans="1:11" s="3" customFormat="1" ht="11.25" customHeight="1" x14ac:dyDescent="0.2">
      <c r="C260" s="2"/>
      <c r="D260" s="2"/>
      <c r="E260" s="2"/>
      <c r="F260" s="2"/>
      <c r="G260" s="2"/>
      <c r="H260" s="2"/>
      <c r="I260" s="2"/>
      <c r="J260" s="2"/>
      <c r="K260" s="61" t="s">
        <v>110</v>
      </c>
    </row>
    <row r="261" spans="1:11" s="3" customFormat="1" ht="11.25" customHeight="1" x14ac:dyDescent="0.2">
      <c r="C261" s="2"/>
      <c r="D261" s="2"/>
      <c r="E261" s="2"/>
      <c r="F261" s="2"/>
      <c r="G261" s="2"/>
      <c r="H261" s="2"/>
      <c r="I261" s="2"/>
      <c r="J261" s="2"/>
      <c r="K261" s="29" t="s">
        <v>140</v>
      </c>
    </row>
    <row r="262" spans="1:11" s="3" customFormat="1" ht="11.25" customHeight="1" x14ac:dyDescent="0.2">
      <c r="C262" s="2"/>
      <c r="D262" s="2"/>
      <c r="E262" s="2"/>
      <c r="F262" s="2"/>
      <c r="G262" s="2"/>
      <c r="H262" s="2"/>
      <c r="I262" s="2"/>
      <c r="J262" s="2"/>
      <c r="K262" s="29"/>
    </row>
    <row r="263" spans="1:11" s="4" customFormat="1" ht="46.5" customHeight="1" x14ac:dyDescent="0.25">
      <c r="A263" s="500" t="s">
        <v>139</v>
      </c>
      <c r="B263" s="500"/>
      <c r="C263" s="500"/>
      <c r="D263" s="500"/>
      <c r="E263" s="500"/>
      <c r="F263" s="500"/>
      <c r="G263" s="500"/>
      <c r="H263" s="500"/>
      <c r="I263" s="500"/>
      <c r="J263" s="500"/>
      <c r="K263" s="500"/>
    </row>
    <row r="264" spans="1:11" s="232" customFormat="1" ht="18.75" x14ac:dyDescent="0.3">
      <c r="A264" s="547" t="s">
        <v>120</v>
      </c>
      <c r="B264" s="547"/>
      <c r="C264" s="547"/>
      <c r="D264" s="547"/>
      <c r="E264" s="547"/>
      <c r="F264" s="547"/>
      <c r="G264" s="547"/>
      <c r="H264" s="547"/>
      <c r="I264" s="58" t="s">
        <v>138</v>
      </c>
      <c r="J264" s="59" t="s">
        <v>67</v>
      </c>
      <c r="K264" s="232" t="s">
        <v>137</v>
      </c>
    </row>
    <row r="265" spans="1:11" s="8" customFormat="1" ht="11.25" customHeight="1" x14ac:dyDescent="0.2">
      <c r="A265" s="7"/>
      <c r="B265" s="524" t="s">
        <v>13</v>
      </c>
      <c r="C265" s="524"/>
      <c r="D265" s="524"/>
      <c r="E265" s="524"/>
      <c r="F265" s="524"/>
      <c r="G265" s="524"/>
      <c r="H265" s="524"/>
    </row>
    <row r="266" spans="1:11" s="8" customFormat="1" ht="17.25" customHeight="1" x14ac:dyDescent="0.2">
      <c r="A266" s="7"/>
      <c r="B266" s="236"/>
      <c r="C266" s="236"/>
      <c r="D266" s="236"/>
      <c r="E266" s="89" t="s">
        <v>187</v>
      </c>
      <c r="F266" s="236"/>
      <c r="G266" s="236"/>
      <c r="H266" s="236"/>
    </row>
    <row r="267" spans="1:11" s="8" customFormat="1" ht="17.25" customHeight="1" x14ac:dyDescent="0.2">
      <c r="A267" s="7"/>
      <c r="B267" s="236"/>
      <c r="C267" s="236"/>
      <c r="D267" s="236"/>
      <c r="E267" s="89"/>
      <c r="F267" s="236"/>
      <c r="G267" s="236"/>
      <c r="H267" s="236"/>
    </row>
    <row r="268" spans="1:11" ht="15.75" x14ac:dyDescent="0.25">
      <c r="A268" s="525" t="s">
        <v>495</v>
      </c>
      <c r="B268" s="525"/>
      <c r="C268" s="525"/>
      <c r="D268" s="525"/>
      <c r="E268" s="525"/>
      <c r="F268" s="525"/>
      <c r="G268" s="525"/>
      <c r="H268" s="525"/>
      <c r="I268" s="525"/>
      <c r="J268" s="525"/>
      <c r="K268" s="525"/>
    </row>
    <row r="269" spans="1:11" s="10" customFormat="1" ht="39" customHeight="1" x14ac:dyDescent="0.2">
      <c r="A269" s="548" t="s">
        <v>136</v>
      </c>
      <c r="B269" s="549"/>
      <c r="C269" s="550"/>
      <c r="D269" s="548" t="s">
        <v>190</v>
      </c>
      <c r="E269" s="549"/>
      <c r="F269" s="549"/>
      <c r="G269" s="550"/>
      <c r="H269" s="548" t="s">
        <v>135</v>
      </c>
      <c r="I269" s="549"/>
      <c r="J269" s="549"/>
      <c r="K269" s="550"/>
    </row>
    <row r="270" spans="1:11" s="56" customFormat="1" ht="12.75" customHeight="1" x14ac:dyDescent="0.2">
      <c r="A270" s="529">
        <v>1</v>
      </c>
      <c r="B270" s="530"/>
      <c r="C270" s="531"/>
      <c r="D270" s="529">
        <v>2</v>
      </c>
      <c r="E270" s="530"/>
      <c r="F270" s="530"/>
      <c r="G270" s="531"/>
      <c r="H270" s="529">
        <v>3</v>
      </c>
      <c r="I270" s="530"/>
      <c r="J270" s="530"/>
      <c r="K270" s="531"/>
    </row>
    <row r="271" spans="1:11" s="9" customFormat="1" ht="14.25" customHeight="1" x14ac:dyDescent="0.2">
      <c r="A271" s="265" t="s">
        <v>404</v>
      </c>
      <c r="B271" s="237"/>
      <c r="C271" s="237"/>
      <c r="D271" s="520">
        <f>SUM(D272:G279)</f>
        <v>0</v>
      </c>
      <c r="E271" s="521"/>
      <c r="F271" s="521"/>
      <c r="G271" s="522"/>
      <c r="H271" s="541">
        <f>SUM(H272:K279)</f>
        <v>0</v>
      </c>
      <c r="I271" s="542"/>
      <c r="J271" s="542"/>
      <c r="K271" s="543"/>
    </row>
    <row r="272" spans="1:11" s="9" customFormat="1" ht="14.25" customHeight="1" x14ac:dyDescent="0.2">
      <c r="A272" s="517" t="s">
        <v>133</v>
      </c>
      <c r="B272" s="518"/>
      <c r="C272" s="519"/>
      <c r="D272" s="520">
        <v>0</v>
      </c>
      <c r="E272" s="521"/>
      <c r="F272" s="521"/>
      <c r="G272" s="522"/>
      <c r="H272" s="541">
        <v>0</v>
      </c>
      <c r="I272" s="542"/>
      <c r="J272" s="542"/>
      <c r="K272" s="543"/>
    </row>
    <row r="273" spans="1:11" s="9" customFormat="1" ht="14.25" customHeight="1" x14ac:dyDescent="0.2">
      <c r="A273" s="517" t="s">
        <v>132</v>
      </c>
      <c r="B273" s="518"/>
      <c r="C273" s="519"/>
      <c r="D273" s="520">
        <v>0</v>
      </c>
      <c r="E273" s="521"/>
      <c r="F273" s="521"/>
      <c r="G273" s="522"/>
      <c r="H273" s="541">
        <v>0</v>
      </c>
      <c r="I273" s="542"/>
      <c r="J273" s="542"/>
      <c r="K273" s="543"/>
    </row>
    <row r="274" spans="1:11" s="9" customFormat="1" ht="14.25" customHeight="1" x14ac:dyDescent="0.2">
      <c r="A274" s="517" t="s">
        <v>131</v>
      </c>
      <c r="B274" s="518"/>
      <c r="C274" s="519"/>
      <c r="D274" s="520">
        <v>0</v>
      </c>
      <c r="E274" s="521"/>
      <c r="F274" s="521"/>
      <c r="G274" s="522"/>
      <c r="H274" s="541">
        <v>0</v>
      </c>
      <c r="I274" s="542"/>
      <c r="J274" s="542"/>
      <c r="K274" s="543"/>
    </row>
    <row r="275" spans="1:11" s="9" customFormat="1" ht="14.25" customHeight="1" x14ac:dyDescent="0.2">
      <c r="A275" s="517" t="s">
        <v>130</v>
      </c>
      <c r="B275" s="518"/>
      <c r="C275" s="519"/>
      <c r="D275" s="520">
        <v>0</v>
      </c>
      <c r="E275" s="521"/>
      <c r="F275" s="521"/>
      <c r="G275" s="522"/>
      <c r="H275" s="541">
        <v>0</v>
      </c>
      <c r="I275" s="542"/>
      <c r="J275" s="542"/>
      <c r="K275" s="543"/>
    </row>
    <row r="276" spans="1:11" s="9" customFormat="1" ht="14.25" customHeight="1" x14ac:dyDescent="0.2">
      <c r="A276" s="517" t="s">
        <v>129</v>
      </c>
      <c r="B276" s="518"/>
      <c r="C276" s="519"/>
      <c r="D276" s="520">
        <v>0</v>
      </c>
      <c r="E276" s="521"/>
      <c r="F276" s="521"/>
      <c r="G276" s="522"/>
      <c r="H276" s="541">
        <v>0</v>
      </c>
      <c r="I276" s="542"/>
      <c r="J276" s="542"/>
      <c r="K276" s="543"/>
    </row>
    <row r="277" spans="1:11" s="9" customFormat="1" ht="14.25" customHeight="1" x14ac:dyDescent="0.2">
      <c r="A277" s="517" t="s">
        <v>128</v>
      </c>
      <c r="B277" s="518"/>
      <c r="C277" s="519"/>
      <c r="D277" s="520">
        <v>0</v>
      </c>
      <c r="E277" s="521"/>
      <c r="F277" s="521"/>
      <c r="G277" s="522"/>
      <c r="H277" s="541">
        <v>0</v>
      </c>
      <c r="I277" s="542"/>
      <c r="J277" s="542"/>
      <c r="K277" s="543"/>
    </row>
    <row r="278" spans="1:11" s="9" customFormat="1" ht="14.25" customHeight="1" x14ac:dyDescent="0.2">
      <c r="A278" s="517" t="s">
        <v>127</v>
      </c>
      <c r="B278" s="518"/>
      <c r="C278" s="519"/>
      <c r="D278" s="520">
        <v>0</v>
      </c>
      <c r="E278" s="521"/>
      <c r="F278" s="521"/>
      <c r="G278" s="522"/>
      <c r="H278" s="541">
        <v>0</v>
      </c>
      <c r="I278" s="542"/>
      <c r="J278" s="542"/>
      <c r="K278" s="543"/>
    </row>
    <row r="279" spans="1:11" s="9" customFormat="1" ht="14.25" customHeight="1" x14ac:dyDescent="0.2">
      <c r="A279" s="517" t="s">
        <v>126</v>
      </c>
      <c r="B279" s="518"/>
      <c r="C279" s="519"/>
      <c r="D279" s="520">
        <v>0</v>
      </c>
      <c r="E279" s="521"/>
      <c r="F279" s="521"/>
      <c r="G279" s="522"/>
      <c r="H279" s="541">
        <v>0</v>
      </c>
      <c r="I279" s="542"/>
      <c r="J279" s="542"/>
      <c r="K279" s="543"/>
    </row>
    <row r="280" spans="1:11" s="9" customFormat="1" ht="14.25" customHeight="1" x14ac:dyDescent="0.2">
      <c r="A280" s="517" t="s">
        <v>125</v>
      </c>
      <c r="B280" s="518"/>
      <c r="C280" s="519"/>
      <c r="D280" s="520">
        <f>'Прил.4_форма-7-ПЛАНдоступ'!D285:G285</f>
        <v>1870.578</v>
      </c>
      <c r="E280" s="521"/>
      <c r="F280" s="521"/>
      <c r="G280" s="522"/>
      <c r="H280" s="544">
        <f>SUM('Прил.4_форма-6-ФАКТналич.возм'!G279:G288)*1000</f>
        <v>1389.3689999999999</v>
      </c>
      <c r="I280" s="545"/>
      <c r="J280" s="545"/>
      <c r="K280" s="546"/>
    </row>
    <row r="281" spans="1:11" s="9" customFormat="1" ht="14.25" customHeight="1" x14ac:dyDescent="0.2">
      <c r="A281" s="514" t="s">
        <v>96</v>
      </c>
      <c r="B281" s="515"/>
      <c r="C281" s="516"/>
      <c r="D281" s="462">
        <f>D280+D271</f>
        <v>1870.578</v>
      </c>
      <c r="E281" s="463"/>
      <c r="F281" s="463"/>
      <c r="G281" s="464"/>
      <c r="H281" s="538">
        <f>H280+H271</f>
        <v>1389.3689999999999</v>
      </c>
      <c r="I281" s="539"/>
      <c r="J281" s="539"/>
      <c r="K281" s="540"/>
    </row>
    <row r="284" spans="1:11" x14ac:dyDescent="0.25">
      <c r="H284" s="551">
        <f>H23+H47+H71+H95+H119+H142+H165+H188+H211+H234+H257+H280</f>
        <v>11417.89</v>
      </c>
      <c r="I284" s="539"/>
      <c r="J284" s="539"/>
      <c r="K284" s="540"/>
    </row>
    <row r="285" spans="1:11" ht="3" customHeight="1" x14ac:dyDescent="0.25"/>
  </sheetData>
  <mergeCells count="505">
    <mergeCell ref="H284:K284"/>
    <mergeCell ref="A235:C235"/>
    <mergeCell ref="D235:G235"/>
    <mergeCell ref="H235:K235"/>
    <mergeCell ref="A232:C232"/>
    <mergeCell ref="D232:G232"/>
    <mergeCell ref="H232:K232"/>
    <mergeCell ref="A233:C233"/>
    <mergeCell ref="D233:G233"/>
    <mergeCell ref="H233:K233"/>
    <mergeCell ref="A234:C234"/>
    <mergeCell ref="D234:G234"/>
    <mergeCell ref="H234:K234"/>
    <mergeCell ref="A240:K240"/>
    <mergeCell ref="A241:H241"/>
    <mergeCell ref="B242:H242"/>
    <mergeCell ref="A245:K245"/>
    <mergeCell ref="A246:C246"/>
    <mergeCell ref="D246:G246"/>
    <mergeCell ref="H246:K246"/>
    <mergeCell ref="A247:C247"/>
    <mergeCell ref="D247:G247"/>
    <mergeCell ref="H247:K247"/>
    <mergeCell ref="D248:G248"/>
    <mergeCell ref="A229:C229"/>
    <mergeCell ref="D229:G229"/>
    <mergeCell ref="H229:K229"/>
    <mergeCell ref="A230:C230"/>
    <mergeCell ref="D230:G230"/>
    <mergeCell ref="H230:K230"/>
    <mergeCell ref="A231:C231"/>
    <mergeCell ref="D231:G231"/>
    <mergeCell ref="H231:K231"/>
    <mergeCell ref="D225:G225"/>
    <mergeCell ref="H225:K225"/>
    <mergeCell ref="A226:C226"/>
    <mergeCell ref="D226:G226"/>
    <mergeCell ref="H226:K226"/>
    <mergeCell ref="A227:C227"/>
    <mergeCell ref="D227:G227"/>
    <mergeCell ref="H227:K227"/>
    <mergeCell ref="A228:C228"/>
    <mergeCell ref="D228:G228"/>
    <mergeCell ref="H228:K228"/>
    <mergeCell ref="A217:K217"/>
    <mergeCell ref="A218:H218"/>
    <mergeCell ref="B219:H219"/>
    <mergeCell ref="A222:K222"/>
    <mergeCell ref="A223:C223"/>
    <mergeCell ref="D223:G223"/>
    <mergeCell ref="H223:K223"/>
    <mergeCell ref="A224:C224"/>
    <mergeCell ref="D224:G224"/>
    <mergeCell ref="H224:K224"/>
    <mergeCell ref="A6:K6"/>
    <mergeCell ref="A7:H7"/>
    <mergeCell ref="B8:H8"/>
    <mergeCell ref="A102:K102"/>
    <mergeCell ref="A103:H103"/>
    <mergeCell ref="B104:H104"/>
    <mergeCell ref="A78:K78"/>
    <mergeCell ref="A79:H79"/>
    <mergeCell ref="B80:H80"/>
    <mergeCell ref="A54:K54"/>
    <mergeCell ref="A55:H55"/>
    <mergeCell ref="B56:H56"/>
    <mergeCell ref="A95:C95"/>
    <mergeCell ref="D95:G95"/>
    <mergeCell ref="H95:K95"/>
    <mergeCell ref="A91:C91"/>
    <mergeCell ref="D91:G91"/>
    <mergeCell ref="H91:K91"/>
    <mergeCell ref="A92:C92"/>
    <mergeCell ref="D92:G92"/>
    <mergeCell ref="H92:K92"/>
    <mergeCell ref="A89:C89"/>
    <mergeCell ref="D89:G89"/>
    <mergeCell ref="H89:K89"/>
    <mergeCell ref="A119:C119"/>
    <mergeCell ref="D119:G119"/>
    <mergeCell ref="H119:K119"/>
    <mergeCell ref="A120:C120"/>
    <mergeCell ref="D120:G120"/>
    <mergeCell ref="H120:K120"/>
    <mergeCell ref="A117:C117"/>
    <mergeCell ref="D117:G117"/>
    <mergeCell ref="H117:K117"/>
    <mergeCell ref="A118:C118"/>
    <mergeCell ref="D118:G118"/>
    <mergeCell ref="H118:K118"/>
    <mergeCell ref="A165:C165"/>
    <mergeCell ref="D165:G165"/>
    <mergeCell ref="H165:K165"/>
    <mergeCell ref="A166:C166"/>
    <mergeCell ref="D166:G166"/>
    <mergeCell ref="H166:K166"/>
    <mergeCell ref="A163:C163"/>
    <mergeCell ref="D163:G163"/>
    <mergeCell ref="H163:K163"/>
    <mergeCell ref="A164:C164"/>
    <mergeCell ref="D164:G164"/>
    <mergeCell ref="H164:K164"/>
    <mergeCell ref="A161:C161"/>
    <mergeCell ref="D161:G161"/>
    <mergeCell ref="H161:K161"/>
    <mergeCell ref="A162:C162"/>
    <mergeCell ref="D162:G162"/>
    <mergeCell ref="H162:K162"/>
    <mergeCell ref="A159:C159"/>
    <mergeCell ref="D159:G159"/>
    <mergeCell ref="H159:K159"/>
    <mergeCell ref="A160:C160"/>
    <mergeCell ref="D160:G160"/>
    <mergeCell ref="H160:K160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53:K153"/>
    <mergeCell ref="A154:C154"/>
    <mergeCell ref="D154:G154"/>
    <mergeCell ref="H154:K154"/>
    <mergeCell ref="A155:C155"/>
    <mergeCell ref="D155:G155"/>
    <mergeCell ref="H155:K155"/>
    <mergeCell ref="A115:C115"/>
    <mergeCell ref="D115:G115"/>
    <mergeCell ref="H115:K115"/>
    <mergeCell ref="A116:C116"/>
    <mergeCell ref="D116:G116"/>
    <mergeCell ref="H116:K116"/>
    <mergeCell ref="A113:C113"/>
    <mergeCell ref="D113:G113"/>
    <mergeCell ref="H113:K113"/>
    <mergeCell ref="A114:C114"/>
    <mergeCell ref="D114:G114"/>
    <mergeCell ref="H114:K114"/>
    <mergeCell ref="D110:G110"/>
    <mergeCell ref="H110:K110"/>
    <mergeCell ref="A111:C111"/>
    <mergeCell ref="D111:G111"/>
    <mergeCell ref="H111:K111"/>
    <mergeCell ref="A112:C112"/>
    <mergeCell ref="D112:G112"/>
    <mergeCell ref="H112:K112"/>
    <mergeCell ref="A107:K107"/>
    <mergeCell ref="A108:C108"/>
    <mergeCell ref="D108:G108"/>
    <mergeCell ref="H108:K108"/>
    <mergeCell ref="A109:C109"/>
    <mergeCell ref="D109:G109"/>
    <mergeCell ref="H109:K109"/>
    <mergeCell ref="A90:C90"/>
    <mergeCell ref="D90:G90"/>
    <mergeCell ref="H90:K90"/>
    <mergeCell ref="D86:G86"/>
    <mergeCell ref="H86:K86"/>
    <mergeCell ref="A96:C96"/>
    <mergeCell ref="D96:G96"/>
    <mergeCell ref="H96:K96"/>
    <mergeCell ref="A93:C93"/>
    <mergeCell ref="D93:G93"/>
    <mergeCell ref="H93:K93"/>
    <mergeCell ref="A94:C94"/>
    <mergeCell ref="D94:G94"/>
    <mergeCell ref="H94:K94"/>
    <mergeCell ref="A87:C87"/>
    <mergeCell ref="D87:G87"/>
    <mergeCell ref="H87:K87"/>
    <mergeCell ref="A88:C88"/>
    <mergeCell ref="D88:G88"/>
    <mergeCell ref="H88:K88"/>
    <mergeCell ref="A43:C43"/>
    <mergeCell ref="A83:K83"/>
    <mergeCell ref="A84:C84"/>
    <mergeCell ref="D84:G84"/>
    <mergeCell ref="H84:K84"/>
    <mergeCell ref="A85:C85"/>
    <mergeCell ref="D85:G85"/>
    <mergeCell ref="H85:K85"/>
    <mergeCell ref="D66:G66"/>
    <mergeCell ref="H66:K66"/>
    <mergeCell ref="A71:C71"/>
    <mergeCell ref="D71:G71"/>
    <mergeCell ref="H71:K71"/>
    <mergeCell ref="A72:C72"/>
    <mergeCell ref="D72:G72"/>
    <mergeCell ref="H72:K72"/>
    <mergeCell ref="A69:C69"/>
    <mergeCell ref="D69:G69"/>
    <mergeCell ref="H69:K69"/>
    <mergeCell ref="A70:C70"/>
    <mergeCell ref="D70:G70"/>
    <mergeCell ref="H70:K70"/>
    <mergeCell ref="A67:C67"/>
    <mergeCell ref="D67:G67"/>
    <mergeCell ref="A68:C68"/>
    <mergeCell ref="D68:G68"/>
    <mergeCell ref="H68:K68"/>
    <mergeCell ref="A65:C65"/>
    <mergeCell ref="D65:G65"/>
    <mergeCell ref="H65:K65"/>
    <mergeCell ref="A66:C66"/>
    <mergeCell ref="H61:K61"/>
    <mergeCell ref="A46:C46"/>
    <mergeCell ref="D46:G46"/>
    <mergeCell ref="H46:K46"/>
    <mergeCell ref="A64:C64"/>
    <mergeCell ref="D64:G64"/>
    <mergeCell ref="H64:K64"/>
    <mergeCell ref="A48:C48"/>
    <mergeCell ref="D48:G48"/>
    <mergeCell ref="H48:K48"/>
    <mergeCell ref="A47:C47"/>
    <mergeCell ref="D47:G47"/>
    <mergeCell ref="H47:K47"/>
    <mergeCell ref="H67:K67"/>
    <mergeCell ref="D43:G43"/>
    <mergeCell ref="H43:K43"/>
    <mergeCell ref="D39:G39"/>
    <mergeCell ref="H39:K39"/>
    <mergeCell ref="D62:G62"/>
    <mergeCell ref="H62:K62"/>
    <mergeCell ref="A63:C63"/>
    <mergeCell ref="D63:G63"/>
    <mergeCell ref="H63:K63"/>
    <mergeCell ref="A40:C40"/>
    <mergeCell ref="D40:G40"/>
    <mergeCell ref="H40:K40"/>
    <mergeCell ref="A41:C41"/>
    <mergeCell ref="D41:G41"/>
    <mergeCell ref="H41:K41"/>
    <mergeCell ref="A44:C44"/>
    <mergeCell ref="D44:G44"/>
    <mergeCell ref="H44:K44"/>
    <mergeCell ref="A45:C45"/>
    <mergeCell ref="D45:G45"/>
    <mergeCell ref="H45:K45"/>
    <mergeCell ref="A42:C42"/>
    <mergeCell ref="D42:G42"/>
    <mergeCell ref="H42:K42"/>
    <mergeCell ref="A24:C24"/>
    <mergeCell ref="D24:G24"/>
    <mergeCell ref="H24:K24"/>
    <mergeCell ref="A35:K35"/>
    <mergeCell ref="A36:C36"/>
    <mergeCell ref="D36:G36"/>
    <mergeCell ref="H36:K36"/>
    <mergeCell ref="A37:C37"/>
    <mergeCell ref="D37:G37"/>
    <mergeCell ref="H37:K37"/>
    <mergeCell ref="A30:K30"/>
    <mergeCell ref="A31:H31"/>
    <mergeCell ref="B32:H32"/>
    <mergeCell ref="A22:C22"/>
    <mergeCell ref="D22:G22"/>
    <mergeCell ref="H22:K22"/>
    <mergeCell ref="A23:C23"/>
    <mergeCell ref="D23:G23"/>
    <mergeCell ref="H23:K23"/>
    <mergeCell ref="A20:C20"/>
    <mergeCell ref="D20:G20"/>
    <mergeCell ref="H20:K20"/>
    <mergeCell ref="A21:C21"/>
    <mergeCell ref="D21:G21"/>
    <mergeCell ref="H21:K21"/>
    <mergeCell ref="A18:C18"/>
    <mergeCell ref="D18:G18"/>
    <mergeCell ref="H18:K18"/>
    <mergeCell ref="A19:C19"/>
    <mergeCell ref="D19:G19"/>
    <mergeCell ref="H19:K19"/>
    <mergeCell ref="A16:C16"/>
    <mergeCell ref="D16:G16"/>
    <mergeCell ref="H16:K16"/>
    <mergeCell ref="A17:C17"/>
    <mergeCell ref="D17:G17"/>
    <mergeCell ref="H17:K17"/>
    <mergeCell ref="A13:C13"/>
    <mergeCell ref="D13:G13"/>
    <mergeCell ref="H13:K13"/>
    <mergeCell ref="D14:G14"/>
    <mergeCell ref="H14:K14"/>
    <mergeCell ref="A15:C15"/>
    <mergeCell ref="D15:G15"/>
    <mergeCell ref="H15:K15"/>
    <mergeCell ref="A148:K148"/>
    <mergeCell ref="H132:K132"/>
    <mergeCell ref="D133:G133"/>
    <mergeCell ref="H133:K133"/>
    <mergeCell ref="A134:C134"/>
    <mergeCell ref="D134:G134"/>
    <mergeCell ref="H134:K134"/>
    <mergeCell ref="A135:C135"/>
    <mergeCell ref="D135:G135"/>
    <mergeCell ref="H135:K135"/>
    <mergeCell ref="A136:C136"/>
    <mergeCell ref="D136:G136"/>
    <mergeCell ref="H136:K136"/>
    <mergeCell ref="A137:C137"/>
    <mergeCell ref="D137:G137"/>
    <mergeCell ref="H137:K137"/>
    <mergeCell ref="A149:H149"/>
    <mergeCell ref="B150:H150"/>
    <mergeCell ref="A11:K11"/>
    <mergeCell ref="A12:C12"/>
    <mergeCell ref="D12:G12"/>
    <mergeCell ref="H12:K12"/>
    <mergeCell ref="D38:G38"/>
    <mergeCell ref="H38:K38"/>
    <mergeCell ref="A39:C39"/>
    <mergeCell ref="A59:K59"/>
    <mergeCell ref="A60:C60"/>
    <mergeCell ref="D60:G60"/>
    <mergeCell ref="H60:K60"/>
    <mergeCell ref="A61:C61"/>
    <mergeCell ref="D61:G61"/>
    <mergeCell ref="A125:K125"/>
    <mergeCell ref="A126:H126"/>
    <mergeCell ref="B127:H127"/>
    <mergeCell ref="A130:K130"/>
    <mergeCell ref="A131:C131"/>
    <mergeCell ref="D131:G131"/>
    <mergeCell ref="H131:K131"/>
    <mergeCell ref="A132:C132"/>
    <mergeCell ref="D132:G132"/>
    <mergeCell ref="A138:C138"/>
    <mergeCell ref="D138:G138"/>
    <mergeCell ref="H138:K138"/>
    <mergeCell ref="A139:C139"/>
    <mergeCell ref="D139:G139"/>
    <mergeCell ref="H139:K139"/>
    <mergeCell ref="A143:C143"/>
    <mergeCell ref="D143:G143"/>
    <mergeCell ref="H143:K143"/>
    <mergeCell ref="A140:C140"/>
    <mergeCell ref="D140:G140"/>
    <mergeCell ref="H140:K140"/>
    <mergeCell ref="A141:C141"/>
    <mergeCell ref="D141:G141"/>
    <mergeCell ref="H141:K141"/>
    <mergeCell ref="A142:C142"/>
    <mergeCell ref="D142:G142"/>
    <mergeCell ref="H142:K142"/>
    <mergeCell ref="A171:K171"/>
    <mergeCell ref="A172:H172"/>
    <mergeCell ref="B173:H173"/>
    <mergeCell ref="A176:K176"/>
    <mergeCell ref="A177:C177"/>
    <mergeCell ref="D177:G177"/>
    <mergeCell ref="H177:K177"/>
    <mergeCell ref="A178:C178"/>
    <mergeCell ref="D178:G178"/>
    <mergeCell ref="H178:K178"/>
    <mergeCell ref="D179:G179"/>
    <mergeCell ref="H179:K179"/>
    <mergeCell ref="A180:C180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83:C183"/>
    <mergeCell ref="D183:G183"/>
    <mergeCell ref="H183:K183"/>
    <mergeCell ref="A184:C184"/>
    <mergeCell ref="D184:G184"/>
    <mergeCell ref="H184:K184"/>
    <mergeCell ref="A185:C185"/>
    <mergeCell ref="D185:G185"/>
    <mergeCell ref="H185:K185"/>
    <mergeCell ref="A189:C189"/>
    <mergeCell ref="D189:G189"/>
    <mergeCell ref="H189:K189"/>
    <mergeCell ref="A186:C186"/>
    <mergeCell ref="D186:G186"/>
    <mergeCell ref="H186:K186"/>
    <mergeCell ref="A187:C187"/>
    <mergeCell ref="D187:G187"/>
    <mergeCell ref="H187:K187"/>
    <mergeCell ref="A188:C188"/>
    <mergeCell ref="D188:G188"/>
    <mergeCell ref="H188:K188"/>
    <mergeCell ref="A194:K194"/>
    <mergeCell ref="A195:H195"/>
    <mergeCell ref="B196:H196"/>
    <mergeCell ref="A199:K199"/>
    <mergeCell ref="A200:C200"/>
    <mergeCell ref="D200:G200"/>
    <mergeCell ref="H200:K200"/>
    <mergeCell ref="A201:C201"/>
    <mergeCell ref="D201:G201"/>
    <mergeCell ref="H201:K201"/>
    <mergeCell ref="D202:G202"/>
    <mergeCell ref="H202:K202"/>
    <mergeCell ref="A203:C203"/>
    <mergeCell ref="D203:G203"/>
    <mergeCell ref="H203:K203"/>
    <mergeCell ref="A204:C204"/>
    <mergeCell ref="D204:G204"/>
    <mergeCell ref="H204:K204"/>
    <mergeCell ref="A205:C205"/>
    <mergeCell ref="D205:G205"/>
    <mergeCell ref="H205:K205"/>
    <mergeCell ref="A206:C206"/>
    <mergeCell ref="D206:G206"/>
    <mergeCell ref="H206:K206"/>
    <mergeCell ref="A207:C207"/>
    <mergeCell ref="D207:G207"/>
    <mergeCell ref="H207:K207"/>
    <mergeCell ref="A208:C208"/>
    <mergeCell ref="D208:G208"/>
    <mergeCell ref="H208:K208"/>
    <mergeCell ref="A212:C212"/>
    <mergeCell ref="D212:G212"/>
    <mergeCell ref="H212:K212"/>
    <mergeCell ref="A209:C209"/>
    <mergeCell ref="D209:G209"/>
    <mergeCell ref="H209:K209"/>
    <mergeCell ref="A210:C210"/>
    <mergeCell ref="D210:G210"/>
    <mergeCell ref="H210:K210"/>
    <mergeCell ref="A211:C211"/>
    <mergeCell ref="D211:G211"/>
    <mergeCell ref="H211:K211"/>
    <mergeCell ref="H248:K248"/>
    <mergeCell ref="A249:C249"/>
    <mergeCell ref="D249:G249"/>
    <mergeCell ref="H249:K249"/>
    <mergeCell ref="A250:C250"/>
    <mergeCell ref="D250:G250"/>
    <mergeCell ref="H250:K250"/>
    <mergeCell ref="A251:C251"/>
    <mergeCell ref="D251:G251"/>
    <mergeCell ref="H251:K251"/>
    <mergeCell ref="A252:C252"/>
    <mergeCell ref="D252:G252"/>
    <mergeCell ref="H252:K252"/>
    <mergeCell ref="A253:C253"/>
    <mergeCell ref="D253:G253"/>
    <mergeCell ref="H253:K253"/>
    <mergeCell ref="A254:C254"/>
    <mergeCell ref="D254:G254"/>
    <mergeCell ref="H254:K254"/>
    <mergeCell ref="A258:C258"/>
    <mergeCell ref="D258:G258"/>
    <mergeCell ref="H258:K258"/>
    <mergeCell ref="A255:C255"/>
    <mergeCell ref="D255:G255"/>
    <mergeCell ref="H255:K255"/>
    <mergeCell ref="A256:C256"/>
    <mergeCell ref="D256:G256"/>
    <mergeCell ref="H256:K256"/>
    <mergeCell ref="A257:C257"/>
    <mergeCell ref="D257:G257"/>
    <mergeCell ref="H257:K257"/>
    <mergeCell ref="A263:K263"/>
    <mergeCell ref="A264:H264"/>
    <mergeCell ref="B265:H265"/>
    <mergeCell ref="A268:K268"/>
    <mergeCell ref="A269:C269"/>
    <mergeCell ref="D269:G269"/>
    <mergeCell ref="H269:K269"/>
    <mergeCell ref="A270:C270"/>
    <mergeCell ref="D270:G270"/>
    <mergeCell ref="H270:K270"/>
    <mergeCell ref="D271:G271"/>
    <mergeCell ref="H271:K271"/>
    <mergeCell ref="A272:C272"/>
    <mergeCell ref="D272:G272"/>
    <mergeCell ref="H272:K272"/>
    <mergeCell ref="A273:C273"/>
    <mergeCell ref="D273:G273"/>
    <mergeCell ref="H273:K273"/>
    <mergeCell ref="A274:C274"/>
    <mergeCell ref="D274:G274"/>
    <mergeCell ref="H274:K274"/>
    <mergeCell ref="A275:C275"/>
    <mergeCell ref="D275:G275"/>
    <mergeCell ref="H275:K275"/>
    <mergeCell ref="A276:C276"/>
    <mergeCell ref="D276:G276"/>
    <mergeCell ref="H276:K276"/>
    <mergeCell ref="A277:C277"/>
    <mergeCell ref="D277:G277"/>
    <mergeCell ref="H277:K277"/>
    <mergeCell ref="A281:C281"/>
    <mergeCell ref="D281:G281"/>
    <mergeCell ref="H281:K281"/>
    <mergeCell ref="A278:C278"/>
    <mergeCell ref="D278:G278"/>
    <mergeCell ref="H278:K278"/>
    <mergeCell ref="A279:C279"/>
    <mergeCell ref="D279:G279"/>
    <mergeCell ref="H279:K279"/>
    <mergeCell ref="A280:C280"/>
    <mergeCell ref="D280:G280"/>
    <mergeCell ref="H280:K280"/>
  </mergeCells>
  <pageMargins left="0.78740157480314965" right="0.11811023622047245" top="0.98425196850393704" bottom="0.39370078740157483" header="0.19685039370078741" footer="0.19685039370078741"/>
  <pageSetup paperSize="9" scale="97" orientation="portrait" r:id="rId1"/>
  <headerFooter alignWithMargins="0"/>
  <rowBreaks count="6" manualBreakCount="6">
    <brk id="1" max="10" man="1"/>
    <brk id="48" max="11" man="1"/>
    <brk id="96" max="11" man="1"/>
    <brk id="143" max="11" man="1"/>
    <brk id="189" max="11" man="1"/>
    <brk id="23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82"/>
  <sheetViews>
    <sheetView view="pageBreakPreview" topLeftCell="A67" zoomScaleNormal="100" zoomScaleSheetLayoutView="100" workbookViewId="0">
      <selection activeCell="G79" sqref="G79:G80"/>
    </sheetView>
  </sheetViews>
  <sheetFormatPr defaultColWidth="10.140625" defaultRowHeight="15" x14ac:dyDescent="0.25"/>
  <cols>
    <col min="1" max="1" width="26.42578125" style="42" customWidth="1"/>
    <col min="2" max="2" width="17.42578125" style="42" customWidth="1"/>
    <col min="3" max="3" width="18.85546875" style="42" customWidth="1"/>
    <col min="4" max="4" width="21.28515625" style="42" customWidth="1"/>
    <col min="5" max="5" width="26.28515625" style="42" customWidth="1"/>
    <col min="6" max="6" width="21.140625" style="42" customWidth="1"/>
    <col min="7" max="7" width="18.42578125" style="42" customWidth="1"/>
    <col min="8" max="8" width="2" style="42" customWidth="1"/>
    <col min="9" max="16384" width="10.140625" style="42"/>
  </cols>
  <sheetData>
    <row r="1" spans="1:157" s="43" customFormat="1" ht="12.75" x14ac:dyDescent="0.2">
      <c r="G1" s="51" t="s">
        <v>124</v>
      </c>
    </row>
    <row r="2" spans="1:157" s="43" customFormat="1" ht="12.75" customHeight="1" x14ac:dyDescent="0.2">
      <c r="G2" s="50" t="s">
        <v>110</v>
      </c>
    </row>
    <row r="3" spans="1:157" x14ac:dyDescent="0.25">
      <c r="G3" s="49" t="s">
        <v>1</v>
      </c>
    </row>
    <row r="4" spans="1:157" s="47" customFormat="1" ht="48.75" customHeight="1" x14ac:dyDescent="0.25">
      <c r="A4" s="562" t="s">
        <v>109</v>
      </c>
      <c r="B4" s="562"/>
      <c r="C4" s="562"/>
      <c r="D4" s="562"/>
      <c r="E4" s="562"/>
      <c r="F4" s="562"/>
      <c r="G4" s="562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</row>
    <row r="5" spans="1:157" s="47" customFormat="1" ht="36" customHeight="1" x14ac:dyDescent="0.25">
      <c r="B5" s="563" t="s">
        <v>119</v>
      </c>
      <c r="C5" s="563"/>
      <c r="D5" s="563"/>
      <c r="E5" s="563"/>
      <c r="F5" s="563"/>
      <c r="G5" s="53"/>
      <c r="H5" s="52"/>
      <c r="I5" s="52"/>
      <c r="J5" s="52"/>
      <c r="K5" s="52"/>
      <c r="L5" s="52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</row>
    <row r="6" spans="1:157" s="46" customFormat="1" ht="11.25" x14ac:dyDescent="0.2">
      <c r="F6" s="564"/>
      <c r="G6" s="564"/>
    </row>
    <row r="7" spans="1:157" s="5" customFormat="1" ht="15" customHeight="1" x14ac:dyDescent="0.25">
      <c r="A7" s="565" t="s">
        <v>117</v>
      </c>
      <c r="B7" s="565"/>
      <c r="C7" s="565"/>
      <c r="D7" s="565"/>
      <c r="E7" s="45"/>
      <c r="H7" s="45"/>
      <c r="I7" s="45"/>
      <c r="J7" s="45"/>
      <c r="K7" s="45"/>
      <c r="L7" s="45"/>
      <c r="M7" s="45"/>
    </row>
    <row r="8" spans="1:157" s="105" customFormat="1" ht="15.75" x14ac:dyDescent="0.25">
      <c r="B8" s="458"/>
      <c r="C8" s="458"/>
      <c r="D8" s="458"/>
      <c r="G8" s="309" t="s">
        <v>537</v>
      </c>
      <c r="H8" s="295"/>
      <c r="I8" s="295"/>
      <c r="J8" s="295"/>
      <c r="K8" s="295"/>
      <c r="L8" s="295"/>
      <c r="M8" s="295"/>
      <c r="N8" s="295"/>
      <c r="O8" s="295"/>
      <c r="P8" s="295"/>
      <c r="Q8" s="295"/>
    </row>
    <row r="9" spans="1:157" s="43" customFormat="1" ht="20.25" customHeight="1" x14ac:dyDescent="0.2">
      <c r="A9" s="561" t="s">
        <v>122</v>
      </c>
      <c r="B9" s="561" t="s">
        <v>116</v>
      </c>
      <c r="C9" s="561" t="s">
        <v>115</v>
      </c>
      <c r="D9" s="561" t="s">
        <v>118</v>
      </c>
      <c r="E9" s="561"/>
      <c r="F9" s="561" t="s">
        <v>112</v>
      </c>
      <c r="G9" s="561" t="s">
        <v>111</v>
      </c>
    </row>
    <row r="10" spans="1:157" s="43" customFormat="1" ht="36" customHeight="1" x14ac:dyDescent="0.2">
      <c r="A10" s="561"/>
      <c r="B10" s="561"/>
      <c r="C10" s="561"/>
      <c r="D10" s="296" t="s">
        <v>114</v>
      </c>
      <c r="E10" s="296" t="s">
        <v>113</v>
      </c>
      <c r="F10" s="561"/>
      <c r="G10" s="561"/>
    </row>
    <row r="11" spans="1:157" s="46" customFormat="1" ht="11.25" x14ac:dyDescent="0.2">
      <c r="A11" s="140" t="s">
        <v>4</v>
      </c>
      <c r="B11" s="140" t="s">
        <v>5</v>
      </c>
      <c r="C11" s="140" t="s">
        <v>6</v>
      </c>
      <c r="D11" s="140" t="s">
        <v>7</v>
      </c>
      <c r="E11" s="140" t="s">
        <v>51</v>
      </c>
      <c r="F11" s="140" t="s">
        <v>52</v>
      </c>
      <c r="G11" s="140" t="s">
        <v>53</v>
      </c>
    </row>
    <row r="12" spans="1:157" s="43" customFormat="1" ht="50.25" customHeight="1" x14ac:dyDescent="0.2">
      <c r="A12" s="54" t="s">
        <v>123</v>
      </c>
      <c r="B12" s="141" t="s">
        <v>528</v>
      </c>
      <c r="C12" s="141" t="s">
        <v>164</v>
      </c>
      <c r="D12" s="141" t="s">
        <v>164</v>
      </c>
      <c r="E12" s="141" t="s">
        <v>164</v>
      </c>
      <c r="F12" s="141" t="s">
        <v>164</v>
      </c>
      <c r="G12" s="141" t="s">
        <v>164</v>
      </c>
    </row>
    <row r="13" spans="1:157" s="43" customFormat="1" ht="30" customHeight="1" x14ac:dyDescent="0.2">
      <c r="A13" s="324"/>
      <c r="B13" s="325"/>
      <c r="C13" s="325"/>
      <c r="D13" s="325"/>
      <c r="E13" s="325"/>
      <c r="F13" s="325"/>
      <c r="G13" s="325"/>
    </row>
    <row r="14" spans="1:157" s="43" customFormat="1" ht="12.75" x14ac:dyDescent="0.2">
      <c r="G14" s="51" t="s">
        <v>124</v>
      </c>
    </row>
    <row r="15" spans="1:157" s="43" customFormat="1" ht="12.75" customHeight="1" x14ac:dyDescent="0.2">
      <c r="G15" s="50" t="s">
        <v>110</v>
      </c>
    </row>
    <row r="16" spans="1:157" x14ac:dyDescent="0.25">
      <c r="G16" s="49" t="s">
        <v>1</v>
      </c>
    </row>
    <row r="17" spans="1:157" s="47" customFormat="1" ht="48.75" customHeight="1" x14ac:dyDescent="0.25">
      <c r="A17" s="562" t="s">
        <v>109</v>
      </c>
      <c r="B17" s="562"/>
      <c r="C17" s="562"/>
      <c r="D17" s="562"/>
      <c r="E17" s="562"/>
      <c r="F17" s="562"/>
      <c r="G17" s="562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</row>
    <row r="18" spans="1:157" s="47" customFormat="1" ht="36" customHeight="1" x14ac:dyDescent="0.25">
      <c r="B18" s="563" t="s">
        <v>119</v>
      </c>
      <c r="C18" s="563"/>
      <c r="D18" s="563"/>
      <c r="E18" s="563"/>
      <c r="F18" s="563"/>
      <c r="G18" s="53"/>
      <c r="H18" s="52"/>
      <c r="I18" s="52"/>
      <c r="J18" s="52"/>
      <c r="K18" s="52"/>
      <c r="L18" s="52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</row>
    <row r="19" spans="1:157" s="46" customFormat="1" ht="11.25" x14ac:dyDescent="0.2">
      <c r="F19" s="564"/>
      <c r="G19" s="564"/>
    </row>
    <row r="20" spans="1:157" s="5" customFormat="1" ht="15" customHeight="1" x14ac:dyDescent="0.25">
      <c r="A20" s="565" t="s">
        <v>117</v>
      </c>
      <c r="B20" s="565"/>
      <c r="C20" s="565"/>
      <c r="D20" s="565"/>
      <c r="E20" s="45"/>
      <c r="H20" s="45"/>
      <c r="I20" s="45"/>
      <c r="J20" s="45"/>
      <c r="K20" s="45"/>
      <c r="L20" s="45"/>
      <c r="M20" s="45"/>
    </row>
    <row r="21" spans="1:157" s="105" customFormat="1" ht="15.75" x14ac:dyDescent="0.25">
      <c r="B21" s="458"/>
      <c r="C21" s="458"/>
      <c r="D21" s="458"/>
      <c r="G21" s="315" t="s">
        <v>487</v>
      </c>
      <c r="H21" s="295"/>
      <c r="I21" s="295"/>
      <c r="J21" s="295"/>
      <c r="K21" s="295"/>
      <c r="L21" s="295"/>
      <c r="M21" s="295"/>
      <c r="N21" s="295"/>
      <c r="O21" s="295"/>
      <c r="P21" s="295"/>
      <c r="Q21" s="295"/>
    </row>
    <row r="22" spans="1:157" s="43" customFormat="1" ht="20.25" customHeight="1" x14ac:dyDescent="0.2">
      <c r="A22" s="561" t="s">
        <v>122</v>
      </c>
      <c r="B22" s="561" t="s">
        <v>116</v>
      </c>
      <c r="C22" s="561" t="s">
        <v>115</v>
      </c>
      <c r="D22" s="561" t="s">
        <v>118</v>
      </c>
      <c r="E22" s="561"/>
      <c r="F22" s="561" t="s">
        <v>112</v>
      </c>
      <c r="G22" s="561" t="s">
        <v>111</v>
      </c>
    </row>
    <row r="23" spans="1:157" s="43" customFormat="1" ht="36" customHeight="1" x14ac:dyDescent="0.2">
      <c r="A23" s="561"/>
      <c r="B23" s="561"/>
      <c r="C23" s="561"/>
      <c r="D23" s="314" t="s">
        <v>114</v>
      </c>
      <c r="E23" s="314" t="s">
        <v>113</v>
      </c>
      <c r="F23" s="561"/>
      <c r="G23" s="561"/>
    </row>
    <row r="24" spans="1:157" s="46" customFormat="1" ht="11.25" x14ac:dyDescent="0.2">
      <c r="A24" s="140" t="s">
        <v>4</v>
      </c>
      <c r="B24" s="140" t="s">
        <v>5</v>
      </c>
      <c r="C24" s="140" t="s">
        <v>6</v>
      </c>
      <c r="D24" s="140" t="s">
        <v>7</v>
      </c>
      <c r="E24" s="140" t="s">
        <v>51</v>
      </c>
      <c r="F24" s="140" t="s">
        <v>52</v>
      </c>
      <c r="G24" s="140" t="s">
        <v>53</v>
      </c>
    </row>
    <row r="25" spans="1:157" s="43" customFormat="1" ht="51.75" customHeight="1" x14ac:dyDescent="0.2">
      <c r="A25" s="54" t="s">
        <v>123</v>
      </c>
      <c r="B25" s="141" t="s">
        <v>528</v>
      </c>
      <c r="C25" s="141" t="s">
        <v>164</v>
      </c>
      <c r="D25" s="141" t="s">
        <v>164</v>
      </c>
      <c r="E25" s="141" t="s">
        <v>164</v>
      </c>
      <c r="F25" s="141" t="s">
        <v>164</v>
      </c>
      <c r="G25" s="141" t="s">
        <v>164</v>
      </c>
    </row>
    <row r="26" spans="1:157" s="43" customFormat="1" ht="11.25" customHeight="1" x14ac:dyDescent="0.2">
      <c r="A26" s="324"/>
      <c r="B26" s="325"/>
      <c r="C26" s="325"/>
      <c r="D26" s="325"/>
      <c r="E26" s="325"/>
      <c r="F26" s="325"/>
      <c r="G26" s="325"/>
    </row>
    <row r="27" spans="1:157" s="43" customFormat="1" ht="12.75" x14ac:dyDescent="0.2">
      <c r="G27" s="51" t="s">
        <v>124</v>
      </c>
    </row>
    <row r="28" spans="1:157" s="43" customFormat="1" ht="12.75" customHeight="1" x14ac:dyDescent="0.2">
      <c r="G28" s="50" t="s">
        <v>110</v>
      </c>
    </row>
    <row r="29" spans="1:157" x14ac:dyDescent="0.25">
      <c r="G29" s="49" t="s">
        <v>1</v>
      </c>
    </row>
    <row r="30" spans="1:157" s="47" customFormat="1" ht="48.75" customHeight="1" x14ac:dyDescent="0.25">
      <c r="A30" s="562" t="s">
        <v>109</v>
      </c>
      <c r="B30" s="562"/>
      <c r="C30" s="562"/>
      <c r="D30" s="562"/>
      <c r="E30" s="562"/>
      <c r="F30" s="562"/>
      <c r="G30" s="5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</row>
    <row r="31" spans="1:157" s="47" customFormat="1" ht="36" customHeight="1" x14ac:dyDescent="0.25">
      <c r="B31" s="563" t="s">
        <v>119</v>
      </c>
      <c r="C31" s="563"/>
      <c r="D31" s="563"/>
      <c r="E31" s="563"/>
      <c r="F31" s="563"/>
      <c r="G31" s="53"/>
      <c r="H31" s="52"/>
      <c r="I31" s="52"/>
      <c r="J31" s="52"/>
      <c r="K31" s="52"/>
      <c r="L31" s="52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</row>
    <row r="32" spans="1:157" s="46" customFormat="1" ht="11.25" x14ac:dyDescent="0.2">
      <c r="F32" s="564"/>
      <c r="G32" s="564"/>
    </row>
    <row r="33" spans="1:157" s="5" customFormat="1" ht="15" customHeight="1" x14ac:dyDescent="0.25">
      <c r="A33" s="565" t="s">
        <v>117</v>
      </c>
      <c r="B33" s="565"/>
      <c r="C33" s="565"/>
      <c r="D33" s="565"/>
      <c r="E33" s="45"/>
      <c r="H33" s="45"/>
      <c r="I33" s="45"/>
      <c r="J33" s="45"/>
      <c r="K33" s="45"/>
      <c r="L33" s="45"/>
      <c r="M33" s="45"/>
    </row>
    <row r="34" spans="1:157" s="105" customFormat="1" ht="15.75" x14ac:dyDescent="0.25">
      <c r="B34" s="458"/>
      <c r="C34" s="458"/>
      <c r="D34" s="458"/>
      <c r="G34" s="331" t="s">
        <v>549</v>
      </c>
      <c r="H34" s="295"/>
      <c r="I34" s="295"/>
      <c r="J34" s="295"/>
      <c r="K34" s="295"/>
      <c r="L34" s="295"/>
      <c r="M34" s="295"/>
      <c r="N34" s="295"/>
      <c r="O34" s="295"/>
      <c r="P34" s="295"/>
      <c r="Q34" s="295"/>
    </row>
    <row r="35" spans="1:157" s="43" customFormat="1" ht="20.25" customHeight="1" x14ac:dyDescent="0.2">
      <c r="A35" s="561" t="s">
        <v>122</v>
      </c>
      <c r="B35" s="561" t="s">
        <v>116</v>
      </c>
      <c r="C35" s="561" t="s">
        <v>115</v>
      </c>
      <c r="D35" s="561" t="s">
        <v>118</v>
      </c>
      <c r="E35" s="561"/>
      <c r="F35" s="561" t="s">
        <v>112</v>
      </c>
      <c r="G35" s="561" t="s">
        <v>111</v>
      </c>
    </row>
    <row r="36" spans="1:157" s="43" customFormat="1" ht="36" customHeight="1" x14ac:dyDescent="0.2">
      <c r="A36" s="561"/>
      <c r="B36" s="561"/>
      <c r="C36" s="561"/>
      <c r="D36" s="330" t="s">
        <v>114</v>
      </c>
      <c r="E36" s="330" t="s">
        <v>113</v>
      </c>
      <c r="F36" s="561"/>
      <c r="G36" s="561"/>
    </row>
    <row r="37" spans="1:157" s="46" customFormat="1" ht="11.25" x14ac:dyDescent="0.2">
      <c r="A37" s="140" t="s">
        <v>4</v>
      </c>
      <c r="B37" s="140" t="s">
        <v>5</v>
      </c>
      <c r="C37" s="140" t="s">
        <v>6</v>
      </c>
      <c r="D37" s="140" t="s">
        <v>7</v>
      </c>
      <c r="E37" s="140" t="s">
        <v>51</v>
      </c>
      <c r="F37" s="140" t="s">
        <v>52</v>
      </c>
      <c r="G37" s="140" t="s">
        <v>53</v>
      </c>
    </row>
    <row r="38" spans="1:157" s="43" customFormat="1" ht="51.75" customHeight="1" x14ac:dyDescent="0.2">
      <c r="A38" s="54" t="s">
        <v>123</v>
      </c>
      <c r="B38" s="141" t="s">
        <v>528</v>
      </c>
      <c r="C38" s="141" t="s">
        <v>164</v>
      </c>
      <c r="D38" s="141" t="s">
        <v>164</v>
      </c>
      <c r="E38" s="141" t="s">
        <v>164</v>
      </c>
      <c r="F38" s="141" t="s">
        <v>164</v>
      </c>
      <c r="G38" s="141" t="s">
        <v>164</v>
      </c>
    </row>
    <row r="40" spans="1:157" s="43" customFormat="1" ht="11.25" customHeight="1" x14ac:dyDescent="0.2">
      <c r="A40" s="324"/>
      <c r="B40" s="325"/>
      <c r="C40" s="325"/>
      <c r="D40" s="325"/>
      <c r="E40" s="325"/>
      <c r="F40" s="325"/>
      <c r="G40" s="325"/>
    </row>
    <row r="41" spans="1:157" s="43" customFormat="1" ht="12.75" x14ac:dyDescent="0.2">
      <c r="G41" s="51" t="s">
        <v>124</v>
      </c>
    </row>
    <row r="42" spans="1:157" s="43" customFormat="1" ht="12.75" customHeight="1" x14ac:dyDescent="0.2">
      <c r="G42" s="50" t="s">
        <v>110</v>
      </c>
    </row>
    <row r="43" spans="1:157" x14ac:dyDescent="0.25">
      <c r="G43" s="49" t="s">
        <v>1</v>
      </c>
    </row>
    <row r="44" spans="1:157" s="47" customFormat="1" ht="48.75" customHeight="1" x14ac:dyDescent="0.25">
      <c r="A44" s="562" t="s">
        <v>109</v>
      </c>
      <c r="B44" s="562"/>
      <c r="C44" s="562"/>
      <c r="D44" s="562"/>
      <c r="E44" s="562"/>
      <c r="F44" s="562"/>
      <c r="G44" s="562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</row>
    <row r="45" spans="1:157" s="47" customFormat="1" ht="36" customHeight="1" x14ac:dyDescent="0.25">
      <c r="B45" s="563" t="s">
        <v>119</v>
      </c>
      <c r="C45" s="563"/>
      <c r="D45" s="563"/>
      <c r="E45" s="563"/>
      <c r="F45" s="563"/>
      <c r="G45" s="53"/>
      <c r="H45" s="52"/>
      <c r="I45" s="52"/>
      <c r="J45" s="52"/>
      <c r="K45" s="52"/>
      <c r="L45" s="52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</row>
    <row r="46" spans="1:157" s="46" customFormat="1" ht="11.25" x14ac:dyDescent="0.2">
      <c r="F46" s="564"/>
      <c r="G46" s="564"/>
    </row>
    <row r="47" spans="1:157" s="5" customFormat="1" ht="15" customHeight="1" x14ac:dyDescent="0.25">
      <c r="A47" s="565" t="s">
        <v>117</v>
      </c>
      <c r="B47" s="565"/>
      <c r="C47" s="565"/>
      <c r="D47" s="565"/>
      <c r="E47" s="45"/>
      <c r="H47" s="45"/>
      <c r="I47" s="45"/>
      <c r="J47" s="45"/>
      <c r="K47" s="45"/>
      <c r="L47" s="45"/>
      <c r="M47" s="45"/>
    </row>
    <row r="48" spans="1:157" s="105" customFormat="1" ht="15.75" x14ac:dyDescent="0.25">
      <c r="B48" s="458"/>
      <c r="C48" s="458"/>
      <c r="D48" s="458"/>
      <c r="G48" s="341" t="s">
        <v>491</v>
      </c>
      <c r="H48" s="295"/>
      <c r="I48" s="295"/>
      <c r="J48" s="295"/>
      <c r="K48" s="295"/>
      <c r="L48" s="295"/>
      <c r="M48" s="295"/>
      <c r="N48" s="295"/>
      <c r="O48" s="295"/>
      <c r="P48" s="295"/>
      <c r="Q48" s="295"/>
    </row>
    <row r="49" spans="1:157" s="43" customFormat="1" ht="20.25" customHeight="1" x14ac:dyDescent="0.2">
      <c r="A49" s="561" t="s">
        <v>122</v>
      </c>
      <c r="B49" s="561" t="s">
        <v>116</v>
      </c>
      <c r="C49" s="561" t="s">
        <v>115</v>
      </c>
      <c r="D49" s="561" t="s">
        <v>118</v>
      </c>
      <c r="E49" s="561"/>
      <c r="F49" s="561" t="s">
        <v>112</v>
      </c>
      <c r="G49" s="561" t="s">
        <v>111</v>
      </c>
    </row>
    <row r="50" spans="1:157" s="43" customFormat="1" ht="36" customHeight="1" x14ac:dyDescent="0.2">
      <c r="A50" s="561"/>
      <c r="B50" s="561"/>
      <c r="C50" s="561"/>
      <c r="D50" s="340" t="s">
        <v>114</v>
      </c>
      <c r="E50" s="340" t="s">
        <v>113</v>
      </c>
      <c r="F50" s="561"/>
      <c r="G50" s="561"/>
    </row>
    <row r="51" spans="1:157" s="46" customFormat="1" ht="11.25" x14ac:dyDescent="0.2">
      <c r="A51" s="140" t="s">
        <v>4</v>
      </c>
      <c r="B51" s="140" t="s">
        <v>5</v>
      </c>
      <c r="C51" s="140" t="s">
        <v>6</v>
      </c>
      <c r="D51" s="140" t="s">
        <v>7</v>
      </c>
      <c r="E51" s="140" t="s">
        <v>51</v>
      </c>
      <c r="F51" s="140" t="s">
        <v>52</v>
      </c>
      <c r="G51" s="140" t="s">
        <v>53</v>
      </c>
    </row>
    <row r="52" spans="1:157" s="43" customFormat="1" ht="51.75" customHeight="1" x14ac:dyDescent="0.2">
      <c r="A52" s="54" t="s">
        <v>123</v>
      </c>
      <c r="B52" s="141" t="s">
        <v>528</v>
      </c>
      <c r="C52" s="141">
        <v>1</v>
      </c>
      <c r="D52" s="141" t="s">
        <v>164</v>
      </c>
      <c r="E52" s="141" t="s">
        <v>164</v>
      </c>
      <c r="F52" s="141">
        <v>1</v>
      </c>
      <c r="G52" s="141" t="s">
        <v>164</v>
      </c>
    </row>
    <row r="55" spans="1:157" s="43" customFormat="1" ht="11.25" customHeight="1" x14ac:dyDescent="0.2">
      <c r="A55" s="324"/>
      <c r="B55" s="325"/>
      <c r="C55" s="325"/>
      <c r="D55" s="325"/>
      <c r="E55" s="325"/>
      <c r="F55" s="325"/>
      <c r="G55" s="325"/>
    </row>
    <row r="56" spans="1:157" s="43" customFormat="1" ht="12.75" x14ac:dyDescent="0.2">
      <c r="G56" s="51" t="s">
        <v>124</v>
      </c>
    </row>
    <row r="57" spans="1:157" s="43" customFormat="1" ht="12.75" customHeight="1" x14ac:dyDescent="0.2">
      <c r="G57" s="50" t="s">
        <v>110</v>
      </c>
    </row>
    <row r="58" spans="1:157" x14ac:dyDescent="0.25">
      <c r="G58" s="49" t="s">
        <v>1</v>
      </c>
    </row>
    <row r="59" spans="1:157" s="47" customFormat="1" ht="48.75" customHeight="1" x14ac:dyDescent="0.25">
      <c r="A59" s="562" t="s">
        <v>109</v>
      </c>
      <c r="B59" s="562"/>
      <c r="C59" s="562"/>
      <c r="D59" s="562"/>
      <c r="E59" s="562"/>
      <c r="F59" s="562"/>
      <c r="G59" s="562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</row>
    <row r="60" spans="1:157" s="47" customFormat="1" ht="36" customHeight="1" x14ac:dyDescent="0.25">
      <c r="B60" s="563" t="s">
        <v>119</v>
      </c>
      <c r="C60" s="563"/>
      <c r="D60" s="563"/>
      <c r="E60" s="563"/>
      <c r="F60" s="563"/>
      <c r="G60" s="53"/>
      <c r="H60" s="52"/>
      <c r="I60" s="52"/>
      <c r="J60" s="52"/>
      <c r="K60" s="52"/>
      <c r="L60" s="52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</row>
    <row r="61" spans="1:157" s="46" customFormat="1" ht="11.25" x14ac:dyDescent="0.2">
      <c r="F61" s="564"/>
      <c r="G61" s="564"/>
    </row>
    <row r="62" spans="1:157" s="5" customFormat="1" ht="15" customHeight="1" x14ac:dyDescent="0.25">
      <c r="A62" s="565" t="s">
        <v>117</v>
      </c>
      <c r="B62" s="565"/>
      <c r="C62" s="565"/>
      <c r="D62" s="565"/>
      <c r="E62" s="45"/>
      <c r="H62" s="45"/>
      <c r="I62" s="45"/>
      <c r="J62" s="45"/>
      <c r="K62" s="45"/>
      <c r="L62" s="45"/>
      <c r="M62" s="45"/>
    </row>
    <row r="63" spans="1:157" s="105" customFormat="1" ht="15.75" x14ac:dyDescent="0.25">
      <c r="B63" s="458"/>
      <c r="C63" s="458"/>
      <c r="D63" s="458"/>
      <c r="G63" s="350" t="s">
        <v>492</v>
      </c>
      <c r="H63" s="295"/>
      <c r="I63" s="295"/>
      <c r="J63" s="295"/>
      <c r="K63" s="295"/>
      <c r="L63" s="295"/>
      <c r="M63" s="295"/>
      <c r="N63" s="295"/>
      <c r="O63" s="295"/>
      <c r="P63" s="295"/>
      <c r="Q63" s="295"/>
    </row>
    <row r="64" spans="1:157" s="43" customFormat="1" ht="20.25" customHeight="1" x14ac:dyDescent="0.2">
      <c r="A64" s="561" t="s">
        <v>122</v>
      </c>
      <c r="B64" s="561" t="s">
        <v>116</v>
      </c>
      <c r="C64" s="561" t="s">
        <v>115</v>
      </c>
      <c r="D64" s="561" t="s">
        <v>118</v>
      </c>
      <c r="E64" s="561"/>
      <c r="F64" s="561" t="s">
        <v>112</v>
      </c>
      <c r="G64" s="561" t="s">
        <v>111</v>
      </c>
    </row>
    <row r="65" spans="1:157" s="43" customFormat="1" ht="36" customHeight="1" x14ac:dyDescent="0.2">
      <c r="A65" s="561"/>
      <c r="B65" s="561"/>
      <c r="C65" s="561"/>
      <c r="D65" s="348" t="s">
        <v>114</v>
      </c>
      <c r="E65" s="348" t="s">
        <v>113</v>
      </c>
      <c r="F65" s="561"/>
      <c r="G65" s="561"/>
    </row>
    <row r="66" spans="1:157" s="46" customFormat="1" ht="11.25" x14ac:dyDescent="0.2">
      <c r="A66" s="140" t="s">
        <v>4</v>
      </c>
      <c r="B66" s="140" t="s">
        <v>5</v>
      </c>
      <c r="C66" s="140" t="s">
        <v>6</v>
      </c>
      <c r="D66" s="140" t="s">
        <v>7</v>
      </c>
      <c r="E66" s="140" t="s">
        <v>51</v>
      </c>
      <c r="F66" s="140" t="s">
        <v>52</v>
      </c>
      <c r="G66" s="140" t="s">
        <v>53</v>
      </c>
    </row>
    <row r="67" spans="1:157" s="43" customFormat="1" ht="51.75" customHeight="1" x14ac:dyDescent="0.2">
      <c r="A67" s="54" t="s">
        <v>123</v>
      </c>
      <c r="B67" s="141" t="s">
        <v>528</v>
      </c>
      <c r="C67" s="141" t="s">
        <v>164</v>
      </c>
      <c r="D67" s="141" t="s">
        <v>164</v>
      </c>
      <c r="E67" s="141" t="s">
        <v>164</v>
      </c>
      <c r="F67" s="141" t="s">
        <v>164</v>
      </c>
      <c r="G67" s="141" t="s">
        <v>164</v>
      </c>
    </row>
    <row r="70" spans="1:157" s="43" customFormat="1" ht="11.25" customHeight="1" x14ac:dyDescent="0.2">
      <c r="A70" s="324"/>
      <c r="B70" s="325"/>
      <c r="C70" s="325"/>
      <c r="D70" s="325"/>
      <c r="E70" s="325"/>
      <c r="F70" s="325"/>
      <c r="G70" s="325"/>
    </row>
    <row r="71" spans="1:157" s="43" customFormat="1" ht="12.75" x14ac:dyDescent="0.2">
      <c r="G71" s="51" t="s">
        <v>124</v>
      </c>
    </row>
    <row r="72" spans="1:157" s="43" customFormat="1" ht="12.75" customHeight="1" x14ac:dyDescent="0.2">
      <c r="G72" s="50" t="s">
        <v>110</v>
      </c>
    </row>
    <row r="73" spans="1:157" x14ac:dyDescent="0.25">
      <c r="G73" s="49" t="s">
        <v>1</v>
      </c>
    </row>
    <row r="74" spans="1:157" s="47" customFormat="1" ht="48.75" customHeight="1" x14ac:dyDescent="0.25">
      <c r="A74" s="562" t="s">
        <v>109</v>
      </c>
      <c r="B74" s="562"/>
      <c r="C74" s="562"/>
      <c r="D74" s="562"/>
      <c r="E74" s="562"/>
      <c r="F74" s="562"/>
      <c r="G74" s="562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</row>
    <row r="75" spans="1:157" s="47" customFormat="1" ht="36" customHeight="1" x14ac:dyDescent="0.25">
      <c r="B75" s="563" t="s">
        <v>119</v>
      </c>
      <c r="C75" s="563"/>
      <c r="D75" s="563"/>
      <c r="E75" s="563"/>
      <c r="F75" s="563"/>
      <c r="G75" s="53"/>
      <c r="H75" s="52"/>
      <c r="I75" s="52"/>
      <c r="J75" s="52"/>
      <c r="K75" s="52"/>
      <c r="L75" s="52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</row>
    <row r="76" spans="1:157" s="46" customFormat="1" ht="11.25" x14ac:dyDescent="0.2">
      <c r="F76" s="564"/>
      <c r="G76" s="564"/>
    </row>
    <row r="77" spans="1:157" s="5" customFormat="1" ht="15" customHeight="1" x14ac:dyDescent="0.25">
      <c r="A77" s="565" t="s">
        <v>117</v>
      </c>
      <c r="B77" s="565"/>
      <c r="C77" s="565"/>
      <c r="D77" s="565"/>
      <c r="E77" s="45"/>
      <c r="H77" s="45"/>
      <c r="I77" s="45"/>
      <c r="J77" s="45"/>
      <c r="K77" s="45"/>
      <c r="L77" s="45"/>
      <c r="M77" s="45"/>
    </row>
    <row r="78" spans="1:157" s="105" customFormat="1" ht="15.75" x14ac:dyDescent="0.25">
      <c r="B78" s="458"/>
      <c r="C78" s="458"/>
      <c r="D78" s="458"/>
      <c r="G78" s="388" t="s">
        <v>617</v>
      </c>
      <c r="H78" s="295"/>
      <c r="I78" s="295"/>
      <c r="J78" s="295"/>
      <c r="K78" s="295"/>
      <c r="L78" s="295"/>
      <c r="M78" s="295"/>
      <c r="N78" s="295"/>
      <c r="O78" s="295"/>
      <c r="P78" s="295"/>
      <c r="Q78" s="295"/>
    </row>
    <row r="79" spans="1:157" s="43" customFormat="1" ht="20.25" customHeight="1" x14ac:dyDescent="0.2">
      <c r="A79" s="561" t="s">
        <v>122</v>
      </c>
      <c r="B79" s="561" t="s">
        <v>116</v>
      </c>
      <c r="C79" s="561" t="s">
        <v>115</v>
      </c>
      <c r="D79" s="561" t="s">
        <v>118</v>
      </c>
      <c r="E79" s="561"/>
      <c r="F79" s="561" t="s">
        <v>112</v>
      </c>
      <c r="G79" s="561" t="s">
        <v>111</v>
      </c>
    </row>
    <row r="80" spans="1:157" s="43" customFormat="1" ht="36" customHeight="1" x14ac:dyDescent="0.2">
      <c r="A80" s="561"/>
      <c r="B80" s="561"/>
      <c r="C80" s="561"/>
      <c r="D80" s="387" t="s">
        <v>114</v>
      </c>
      <c r="E80" s="387" t="s">
        <v>113</v>
      </c>
      <c r="F80" s="561"/>
      <c r="G80" s="561"/>
    </row>
    <row r="81" spans="1:7" s="46" customFormat="1" ht="11.25" x14ac:dyDescent="0.2">
      <c r="A81" s="140" t="s">
        <v>4</v>
      </c>
      <c r="B81" s="140" t="s">
        <v>5</v>
      </c>
      <c r="C81" s="140" t="s">
        <v>6</v>
      </c>
      <c r="D81" s="140" t="s">
        <v>7</v>
      </c>
      <c r="E81" s="140" t="s">
        <v>51</v>
      </c>
      <c r="F81" s="140" t="s">
        <v>52</v>
      </c>
      <c r="G81" s="140" t="s">
        <v>53</v>
      </c>
    </row>
    <row r="82" spans="1:7" s="43" customFormat="1" ht="51.75" customHeight="1" x14ac:dyDescent="0.2">
      <c r="A82" s="54" t="s">
        <v>123</v>
      </c>
      <c r="B82" s="141" t="s">
        <v>528</v>
      </c>
      <c r="C82" s="141" t="s">
        <v>164</v>
      </c>
      <c r="D82" s="141" t="s">
        <v>164</v>
      </c>
      <c r="E82" s="141" t="s">
        <v>164</v>
      </c>
      <c r="F82" s="141" t="s">
        <v>164</v>
      </c>
      <c r="G82" s="141" t="s">
        <v>164</v>
      </c>
    </row>
  </sheetData>
  <mergeCells count="66">
    <mergeCell ref="G49:G50"/>
    <mergeCell ref="A49:A50"/>
    <mergeCell ref="B49:B50"/>
    <mergeCell ref="C49:C50"/>
    <mergeCell ref="D49:E49"/>
    <mergeCell ref="F49:F50"/>
    <mergeCell ref="A44:G44"/>
    <mergeCell ref="B45:F45"/>
    <mergeCell ref="F46:G46"/>
    <mergeCell ref="A47:D47"/>
    <mergeCell ref="B48:D48"/>
    <mergeCell ref="B21:D21"/>
    <mergeCell ref="A20:D20"/>
    <mergeCell ref="F19:G19"/>
    <mergeCell ref="B18:F18"/>
    <mergeCell ref="A17:G17"/>
    <mergeCell ref="G22:G23"/>
    <mergeCell ref="F22:F23"/>
    <mergeCell ref="C22:C23"/>
    <mergeCell ref="B22:B23"/>
    <mergeCell ref="A22:A23"/>
    <mergeCell ref="D22:E22"/>
    <mergeCell ref="A4:G4"/>
    <mergeCell ref="F6:G6"/>
    <mergeCell ref="B9:B10"/>
    <mergeCell ref="B5:F5"/>
    <mergeCell ref="B8:D8"/>
    <mergeCell ref="F9:F10"/>
    <mergeCell ref="A9:A10"/>
    <mergeCell ref="A7:D7"/>
    <mergeCell ref="C9:C10"/>
    <mergeCell ref="D9:E9"/>
    <mergeCell ref="G9:G10"/>
    <mergeCell ref="A30:G30"/>
    <mergeCell ref="B31:F31"/>
    <mergeCell ref="F32:G32"/>
    <mergeCell ref="A33:D33"/>
    <mergeCell ref="B34:D34"/>
    <mergeCell ref="G35:G36"/>
    <mergeCell ref="A35:A36"/>
    <mergeCell ref="B35:B36"/>
    <mergeCell ref="C35:C36"/>
    <mergeCell ref="D35:E35"/>
    <mergeCell ref="F35:F36"/>
    <mergeCell ref="A59:G59"/>
    <mergeCell ref="B60:F60"/>
    <mergeCell ref="F61:G61"/>
    <mergeCell ref="A62:D62"/>
    <mergeCell ref="B63:D63"/>
    <mergeCell ref="G64:G65"/>
    <mergeCell ref="A64:A65"/>
    <mergeCell ref="B64:B65"/>
    <mergeCell ref="C64:C65"/>
    <mergeCell ref="D64:E64"/>
    <mergeCell ref="F64:F65"/>
    <mergeCell ref="A74:G74"/>
    <mergeCell ref="B75:F75"/>
    <mergeCell ref="F76:G76"/>
    <mergeCell ref="A77:D77"/>
    <mergeCell ref="B78:D78"/>
    <mergeCell ref="G79:G80"/>
    <mergeCell ref="A79:A80"/>
    <mergeCell ref="B79:B80"/>
    <mergeCell ref="C79:C80"/>
    <mergeCell ref="D79:E79"/>
    <mergeCell ref="F79:F80"/>
  </mergeCells>
  <pageMargins left="0.98425196850393704" right="0.51181102362204722" top="0.78740157480314965" bottom="0.39370078740157483" header="0.19685039370078741" footer="0.19685039370078741"/>
  <pageSetup paperSize="9" scale="84" orientation="landscape" r:id="rId1"/>
  <headerFooter alignWithMargins="0"/>
  <rowBreaks count="2" manualBreakCount="2">
    <brk id="25" max="7" man="1"/>
    <brk id="68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view="pageBreakPreview" topLeftCell="A145" zoomScale="96" zoomScaleNormal="100" zoomScaleSheetLayoutView="96" workbookViewId="0">
      <selection activeCell="A147" sqref="A147:A150"/>
    </sheetView>
  </sheetViews>
  <sheetFormatPr defaultRowHeight="12.75" x14ac:dyDescent="0.2"/>
  <cols>
    <col min="1" max="1" width="4.85546875" customWidth="1"/>
    <col min="2" max="2" width="14.140625" customWidth="1"/>
    <col min="3" max="3" width="12.5703125" customWidth="1"/>
    <col min="4" max="4" width="19.7109375" customWidth="1"/>
    <col min="5" max="5" width="11.85546875" customWidth="1"/>
    <col min="6" max="6" width="9.42578125" customWidth="1"/>
    <col min="7" max="7" width="11.85546875" customWidth="1"/>
    <col min="8" max="8" width="9.85546875" customWidth="1"/>
    <col min="9" max="9" width="11.85546875" customWidth="1"/>
    <col min="10" max="10" width="9.28515625" customWidth="1"/>
    <col min="11" max="11" width="10.7109375" customWidth="1"/>
    <col min="12" max="12" width="12.42578125" customWidth="1"/>
    <col min="13" max="13" width="11.140625" customWidth="1"/>
    <col min="14" max="14" width="2.5703125" customWidth="1"/>
  </cols>
  <sheetData>
    <row r="1" spans="1:13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M1" s="28" t="s">
        <v>175</v>
      </c>
    </row>
    <row r="2" spans="1:13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M2" s="29" t="s">
        <v>15</v>
      </c>
    </row>
    <row r="3" spans="1:13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8" t="s">
        <v>1</v>
      </c>
    </row>
    <row r="4" spans="1:13" ht="18.75" customHeight="1" x14ac:dyDescent="0.3">
      <c r="A4" s="573" t="s">
        <v>108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</row>
    <row r="5" spans="1:13" ht="18.75" customHeight="1" x14ac:dyDescent="0.3">
      <c r="A5" s="573" t="s">
        <v>70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 ht="15.75" x14ac:dyDescent="0.25">
      <c r="A6" s="574" t="s">
        <v>98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</row>
    <row r="7" spans="1:13" ht="18" customHeight="1" x14ac:dyDescent="0.2">
      <c r="A7" s="575" t="s">
        <v>13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</row>
    <row r="8" spans="1:13" ht="15.75" x14ac:dyDescent="0.25">
      <c r="A8" s="576" t="s">
        <v>97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</row>
    <row r="9" spans="1:13" ht="9.75" customHeight="1" x14ac:dyDescent="0.2">
      <c r="A9" s="578" t="s">
        <v>71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</row>
    <row r="10" spans="1:13" ht="15.75" x14ac:dyDescent="0.25">
      <c r="A10" s="580" t="s">
        <v>483</v>
      </c>
      <c r="B10" s="580"/>
      <c r="C10" s="580"/>
      <c r="D10" s="580"/>
      <c r="E10" s="580"/>
      <c r="F10" s="580"/>
      <c r="G10" s="580"/>
      <c r="H10" s="580"/>
      <c r="I10" s="581"/>
      <c r="J10" s="581"/>
      <c r="K10" s="581"/>
      <c r="L10" s="581"/>
      <c r="M10" s="581"/>
    </row>
    <row r="11" spans="1:13" ht="34.5" customHeight="1" thickBot="1" x14ac:dyDescent="0.25">
      <c r="A11" s="582" t="s">
        <v>72</v>
      </c>
      <c r="B11" s="583" t="s">
        <v>73</v>
      </c>
      <c r="C11" s="583"/>
      <c r="D11" s="583"/>
      <c r="E11" s="584" t="s">
        <v>101</v>
      </c>
      <c r="F11" s="584"/>
      <c r="G11" s="585" t="s">
        <v>102</v>
      </c>
      <c r="H11" s="586"/>
      <c r="I11" s="587" t="s">
        <v>103</v>
      </c>
      <c r="J11" s="588"/>
      <c r="K11" s="588"/>
      <c r="L11" s="588"/>
      <c r="M11" s="589"/>
    </row>
    <row r="12" spans="1:13" ht="13.5" customHeight="1" thickBot="1" x14ac:dyDescent="0.25">
      <c r="A12" s="582"/>
      <c r="B12" s="583"/>
      <c r="C12" s="583"/>
      <c r="D12" s="583"/>
      <c r="E12" s="585" t="s">
        <v>76</v>
      </c>
      <c r="F12" s="585" t="s">
        <v>77</v>
      </c>
      <c r="G12" s="585" t="s">
        <v>76</v>
      </c>
      <c r="H12" s="586" t="s">
        <v>77</v>
      </c>
      <c r="I12" s="590" t="s">
        <v>76</v>
      </c>
      <c r="J12" s="585" t="s">
        <v>77</v>
      </c>
      <c r="K12" s="585" t="s">
        <v>78</v>
      </c>
      <c r="L12" s="585"/>
      <c r="M12" s="591"/>
    </row>
    <row r="13" spans="1:13" ht="38.25" customHeight="1" thickBot="1" x14ac:dyDescent="0.25">
      <c r="A13" s="582"/>
      <c r="B13" s="583"/>
      <c r="C13" s="583"/>
      <c r="D13" s="583"/>
      <c r="E13" s="585"/>
      <c r="F13" s="585"/>
      <c r="G13" s="585"/>
      <c r="H13" s="586"/>
      <c r="I13" s="590"/>
      <c r="J13" s="585"/>
      <c r="K13" s="39" t="s">
        <v>104</v>
      </c>
      <c r="L13" s="40" t="s">
        <v>105</v>
      </c>
      <c r="M13" s="167" t="s">
        <v>80</v>
      </c>
    </row>
    <row r="14" spans="1:13" ht="13.5" thickBot="1" x14ac:dyDescent="0.25">
      <c r="A14" s="582"/>
      <c r="B14" s="592">
        <v>1</v>
      </c>
      <c r="C14" s="592"/>
      <c r="D14" s="592"/>
      <c r="E14" s="24">
        <v>2</v>
      </c>
      <c r="F14" s="24">
        <v>3</v>
      </c>
      <c r="G14" s="24">
        <v>4</v>
      </c>
      <c r="H14" s="166">
        <v>5</v>
      </c>
      <c r="I14" s="168">
        <v>6</v>
      </c>
      <c r="J14" s="24">
        <v>7</v>
      </c>
      <c r="K14" s="24">
        <v>8</v>
      </c>
      <c r="L14" s="24">
        <v>9</v>
      </c>
      <c r="M14" s="169">
        <v>10</v>
      </c>
    </row>
    <row r="15" spans="1:13" x14ac:dyDescent="0.2">
      <c r="A15" s="31">
        <v>1</v>
      </c>
      <c r="B15" s="566" t="s">
        <v>106</v>
      </c>
      <c r="C15" s="566"/>
      <c r="D15" s="566"/>
      <c r="E15" s="172" t="s">
        <v>164</v>
      </c>
      <c r="F15" s="172" t="s">
        <v>164</v>
      </c>
      <c r="G15" s="172" t="s">
        <v>164</v>
      </c>
      <c r="H15" s="172" t="s">
        <v>164</v>
      </c>
      <c r="I15" s="172" t="s">
        <v>164</v>
      </c>
      <c r="J15" s="172" t="s">
        <v>164</v>
      </c>
      <c r="K15" s="172" t="s">
        <v>164</v>
      </c>
      <c r="L15" s="172" t="s">
        <v>164</v>
      </c>
      <c r="M15" s="290" t="s">
        <v>164</v>
      </c>
    </row>
    <row r="16" spans="1:13" ht="23.25" customHeight="1" x14ac:dyDescent="0.2">
      <c r="A16" s="32">
        <v>2</v>
      </c>
      <c r="B16" s="567" t="s">
        <v>83</v>
      </c>
      <c r="C16" s="568" t="s">
        <v>84</v>
      </c>
      <c r="D16" s="33" t="s">
        <v>85</v>
      </c>
      <c r="E16" s="172" t="s">
        <v>164</v>
      </c>
      <c r="F16" s="172" t="s">
        <v>164</v>
      </c>
      <c r="G16" s="172" t="s">
        <v>164</v>
      </c>
      <c r="H16" s="172" t="s">
        <v>164</v>
      </c>
      <c r="I16" s="172" t="s">
        <v>164</v>
      </c>
      <c r="J16" s="172" t="s">
        <v>164</v>
      </c>
      <c r="K16" s="172" t="s">
        <v>164</v>
      </c>
      <c r="L16" s="172" t="s">
        <v>164</v>
      </c>
      <c r="M16" s="290" t="s">
        <v>164</v>
      </c>
    </row>
    <row r="17" spans="1:13" ht="23.25" customHeight="1" x14ac:dyDescent="0.2">
      <c r="A17" s="34">
        <v>3</v>
      </c>
      <c r="B17" s="567"/>
      <c r="C17" s="568"/>
      <c r="D17" s="35" t="s">
        <v>86</v>
      </c>
      <c r="E17" s="172" t="s">
        <v>164</v>
      </c>
      <c r="F17" s="172" t="s">
        <v>164</v>
      </c>
      <c r="G17" s="172" t="s">
        <v>164</v>
      </c>
      <c r="H17" s="172" t="s">
        <v>164</v>
      </c>
      <c r="I17" s="172" t="s">
        <v>164</v>
      </c>
      <c r="J17" s="172" t="s">
        <v>164</v>
      </c>
      <c r="K17" s="172" t="s">
        <v>164</v>
      </c>
      <c r="L17" s="172" t="s">
        <v>164</v>
      </c>
      <c r="M17" s="290" t="s">
        <v>164</v>
      </c>
    </row>
    <row r="18" spans="1:13" ht="23.25" customHeight="1" x14ac:dyDescent="0.2">
      <c r="A18" s="34">
        <v>4</v>
      </c>
      <c r="B18" s="567"/>
      <c r="C18" s="569" t="s">
        <v>87</v>
      </c>
      <c r="D18" s="36" t="s">
        <v>85</v>
      </c>
      <c r="E18" s="172" t="s">
        <v>164</v>
      </c>
      <c r="F18" s="172" t="s">
        <v>164</v>
      </c>
      <c r="G18" s="172" t="s">
        <v>164</v>
      </c>
      <c r="H18" s="172" t="s">
        <v>164</v>
      </c>
      <c r="I18" s="172" t="s">
        <v>164</v>
      </c>
      <c r="J18" s="172" t="s">
        <v>164</v>
      </c>
      <c r="K18" s="172" t="s">
        <v>164</v>
      </c>
      <c r="L18" s="172" t="s">
        <v>164</v>
      </c>
      <c r="M18" s="290" t="s">
        <v>164</v>
      </c>
    </row>
    <row r="19" spans="1:13" ht="23.25" customHeight="1" x14ac:dyDescent="0.2">
      <c r="A19" s="34">
        <v>5</v>
      </c>
      <c r="B19" s="567"/>
      <c r="C19" s="569"/>
      <c r="D19" s="36" t="s">
        <v>86</v>
      </c>
      <c r="E19" s="172" t="s">
        <v>164</v>
      </c>
      <c r="F19" s="172" t="s">
        <v>164</v>
      </c>
      <c r="G19" s="172" t="s">
        <v>164</v>
      </c>
      <c r="H19" s="172" t="s">
        <v>164</v>
      </c>
      <c r="I19" s="172" t="s">
        <v>164</v>
      </c>
      <c r="J19" s="172" t="s">
        <v>164</v>
      </c>
      <c r="K19" s="172" t="s">
        <v>164</v>
      </c>
      <c r="L19" s="172" t="s">
        <v>164</v>
      </c>
      <c r="M19" s="290" t="s">
        <v>164</v>
      </c>
    </row>
    <row r="20" spans="1:13" ht="23.25" customHeight="1" x14ac:dyDescent="0.2">
      <c r="A20" s="34">
        <v>6</v>
      </c>
      <c r="B20" s="570" t="s">
        <v>88</v>
      </c>
      <c r="C20" s="288" t="s">
        <v>84</v>
      </c>
      <c r="D20" s="36" t="s">
        <v>86</v>
      </c>
      <c r="E20" s="172" t="s">
        <v>164</v>
      </c>
      <c r="F20" s="172" t="s">
        <v>164</v>
      </c>
      <c r="G20" s="172" t="s">
        <v>164</v>
      </c>
      <c r="H20" s="172" t="s">
        <v>164</v>
      </c>
      <c r="I20" s="172" t="s">
        <v>164</v>
      </c>
      <c r="J20" s="172" t="s">
        <v>164</v>
      </c>
      <c r="K20" s="172" t="s">
        <v>164</v>
      </c>
      <c r="L20" s="172" t="s">
        <v>164</v>
      </c>
      <c r="M20" s="290" t="s">
        <v>164</v>
      </c>
    </row>
    <row r="21" spans="1:13" ht="23.25" customHeight="1" x14ac:dyDescent="0.2">
      <c r="A21" s="34">
        <v>7</v>
      </c>
      <c r="B21" s="570"/>
      <c r="C21" s="288" t="s">
        <v>87</v>
      </c>
      <c r="D21" s="36" t="s">
        <v>86</v>
      </c>
      <c r="E21" s="172" t="s">
        <v>164</v>
      </c>
      <c r="F21" s="172" t="s">
        <v>164</v>
      </c>
      <c r="G21" s="172" t="s">
        <v>164</v>
      </c>
      <c r="H21" s="172" t="s">
        <v>164</v>
      </c>
      <c r="I21" s="172" t="s">
        <v>164</v>
      </c>
      <c r="J21" s="172" t="s">
        <v>164</v>
      </c>
      <c r="K21" s="172" t="s">
        <v>164</v>
      </c>
      <c r="L21" s="172" t="s">
        <v>164</v>
      </c>
      <c r="M21" s="290" t="s">
        <v>164</v>
      </c>
    </row>
    <row r="22" spans="1:13" ht="23.25" customHeight="1" x14ac:dyDescent="0.2">
      <c r="A22" s="34">
        <v>8</v>
      </c>
      <c r="B22" s="571" t="s">
        <v>89</v>
      </c>
      <c r="C22" s="288" t="s">
        <v>84</v>
      </c>
      <c r="D22" s="36" t="s">
        <v>86</v>
      </c>
      <c r="E22" s="172" t="s">
        <v>164</v>
      </c>
      <c r="F22" s="172" t="s">
        <v>164</v>
      </c>
      <c r="G22" s="172" t="s">
        <v>164</v>
      </c>
      <c r="H22" s="172" t="s">
        <v>164</v>
      </c>
      <c r="I22" s="172" t="s">
        <v>164</v>
      </c>
      <c r="J22" s="172" t="s">
        <v>164</v>
      </c>
      <c r="K22" s="172" t="s">
        <v>164</v>
      </c>
      <c r="L22" s="172" t="s">
        <v>164</v>
      </c>
      <c r="M22" s="290" t="s">
        <v>164</v>
      </c>
    </row>
    <row r="23" spans="1:13" ht="23.25" customHeight="1" x14ac:dyDescent="0.2">
      <c r="A23" s="34">
        <v>9</v>
      </c>
      <c r="B23" s="571"/>
      <c r="C23" s="41" t="s">
        <v>87</v>
      </c>
      <c r="D23" s="37" t="s">
        <v>86</v>
      </c>
      <c r="E23" s="172" t="s">
        <v>164</v>
      </c>
      <c r="F23" s="172" t="s">
        <v>164</v>
      </c>
      <c r="G23" s="172" t="s">
        <v>164</v>
      </c>
      <c r="H23" s="172" t="s">
        <v>164</v>
      </c>
      <c r="I23" s="172" t="s">
        <v>164</v>
      </c>
      <c r="J23" s="172" t="s">
        <v>164</v>
      </c>
      <c r="K23" s="172" t="s">
        <v>164</v>
      </c>
      <c r="L23" s="172" t="s">
        <v>164</v>
      </c>
      <c r="M23" s="290" t="s">
        <v>164</v>
      </c>
    </row>
    <row r="24" spans="1:13" ht="21" customHeight="1" x14ac:dyDescent="0.2">
      <c r="A24" s="38">
        <v>10</v>
      </c>
      <c r="B24" s="570" t="s">
        <v>174</v>
      </c>
      <c r="C24" s="570"/>
      <c r="D24" s="570"/>
      <c r="E24" s="172" t="s">
        <v>164</v>
      </c>
      <c r="F24" s="172" t="s">
        <v>164</v>
      </c>
      <c r="G24" s="172" t="s">
        <v>164</v>
      </c>
      <c r="H24" s="172" t="s">
        <v>164</v>
      </c>
      <c r="I24" s="172" t="s">
        <v>164</v>
      </c>
      <c r="J24" s="172" t="s">
        <v>164</v>
      </c>
      <c r="K24" s="172" t="s">
        <v>164</v>
      </c>
      <c r="L24" s="172" t="s">
        <v>164</v>
      </c>
      <c r="M24" s="290" t="s">
        <v>164</v>
      </c>
    </row>
    <row r="25" spans="1:13" ht="16.5" customHeight="1" x14ac:dyDescent="0.2">
      <c r="A25" s="38">
        <v>11</v>
      </c>
      <c r="B25" s="570" t="s">
        <v>96</v>
      </c>
      <c r="C25" s="570"/>
      <c r="D25" s="570"/>
      <c r="E25" s="172" t="s">
        <v>164</v>
      </c>
      <c r="F25" s="172" t="s">
        <v>164</v>
      </c>
      <c r="G25" s="172" t="s">
        <v>164</v>
      </c>
      <c r="H25" s="172" t="s">
        <v>164</v>
      </c>
      <c r="I25" s="172" t="s">
        <v>164</v>
      </c>
      <c r="J25" s="172" t="s">
        <v>164</v>
      </c>
      <c r="K25" s="172" t="s">
        <v>164</v>
      </c>
      <c r="L25" s="172" t="s">
        <v>164</v>
      </c>
      <c r="M25" s="290" t="s">
        <v>164</v>
      </c>
    </row>
    <row r="26" spans="1:13" ht="18.75" customHeight="1" x14ac:dyDescent="0.2">
      <c r="A26" s="38">
        <v>12</v>
      </c>
      <c r="B26" s="572" t="s">
        <v>107</v>
      </c>
      <c r="C26" s="572"/>
      <c r="D26" s="572"/>
      <c r="E26" s="172" t="s">
        <v>164</v>
      </c>
      <c r="F26" s="172" t="s">
        <v>164</v>
      </c>
      <c r="G26" s="172" t="s">
        <v>164</v>
      </c>
      <c r="H26" s="172" t="s">
        <v>164</v>
      </c>
      <c r="I26" s="172" t="s">
        <v>164</v>
      </c>
      <c r="J26" s="172" t="s">
        <v>164</v>
      </c>
      <c r="K26" s="172" t="s">
        <v>164</v>
      </c>
      <c r="L26" s="172" t="s">
        <v>164</v>
      </c>
      <c r="M26" s="290" t="s">
        <v>164</v>
      </c>
    </row>
    <row r="27" spans="1:13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M27" s="28" t="s">
        <v>175</v>
      </c>
    </row>
    <row r="28" spans="1:13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M28" s="29" t="s">
        <v>15</v>
      </c>
    </row>
    <row r="29" spans="1:13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M29" s="28" t="s">
        <v>1</v>
      </c>
    </row>
    <row r="30" spans="1:13" ht="18.75" customHeight="1" x14ac:dyDescent="0.3">
      <c r="A30" s="573" t="s">
        <v>108</v>
      </c>
      <c r="B30" s="573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</row>
    <row r="31" spans="1:13" ht="18.75" customHeight="1" x14ac:dyDescent="0.3">
      <c r="A31" s="573" t="s">
        <v>70</v>
      </c>
      <c r="B31" s="573"/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</row>
    <row r="32" spans="1:13" ht="15.75" x14ac:dyDescent="0.25">
      <c r="A32" s="574" t="s">
        <v>98</v>
      </c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</row>
    <row r="33" spans="1:13" ht="18" customHeight="1" x14ac:dyDescent="0.2">
      <c r="A33" s="575" t="s">
        <v>13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</row>
    <row r="34" spans="1:13" ht="15.75" x14ac:dyDescent="0.25">
      <c r="A34" s="576" t="s">
        <v>97</v>
      </c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</row>
    <row r="35" spans="1:13" ht="9.75" customHeight="1" x14ac:dyDescent="0.2">
      <c r="A35" s="578" t="s">
        <v>71</v>
      </c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</row>
    <row r="36" spans="1:13" ht="15.75" x14ac:dyDescent="0.25">
      <c r="A36" s="580" t="s">
        <v>520</v>
      </c>
      <c r="B36" s="580"/>
      <c r="C36" s="580"/>
      <c r="D36" s="580"/>
      <c r="E36" s="580"/>
      <c r="F36" s="580"/>
      <c r="G36" s="580"/>
      <c r="H36" s="580"/>
      <c r="I36" s="581"/>
      <c r="J36" s="581"/>
      <c r="K36" s="581"/>
      <c r="L36" s="581"/>
      <c r="M36" s="581"/>
    </row>
    <row r="37" spans="1:13" ht="34.5" customHeight="1" thickBot="1" x14ac:dyDescent="0.25">
      <c r="A37" s="582" t="s">
        <v>72</v>
      </c>
      <c r="B37" s="583" t="s">
        <v>73</v>
      </c>
      <c r="C37" s="583"/>
      <c r="D37" s="583"/>
      <c r="E37" s="584" t="s">
        <v>101</v>
      </c>
      <c r="F37" s="584"/>
      <c r="G37" s="585" t="s">
        <v>102</v>
      </c>
      <c r="H37" s="586"/>
      <c r="I37" s="587" t="s">
        <v>103</v>
      </c>
      <c r="J37" s="588"/>
      <c r="K37" s="588"/>
      <c r="L37" s="588"/>
      <c r="M37" s="589"/>
    </row>
    <row r="38" spans="1:13" ht="13.5" customHeight="1" thickBot="1" x14ac:dyDescent="0.25">
      <c r="A38" s="582"/>
      <c r="B38" s="583"/>
      <c r="C38" s="583"/>
      <c r="D38" s="583"/>
      <c r="E38" s="585" t="s">
        <v>76</v>
      </c>
      <c r="F38" s="585" t="s">
        <v>77</v>
      </c>
      <c r="G38" s="585" t="s">
        <v>76</v>
      </c>
      <c r="H38" s="586" t="s">
        <v>77</v>
      </c>
      <c r="I38" s="590" t="s">
        <v>76</v>
      </c>
      <c r="J38" s="585" t="s">
        <v>77</v>
      </c>
      <c r="K38" s="585" t="s">
        <v>78</v>
      </c>
      <c r="L38" s="585"/>
      <c r="M38" s="591"/>
    </row>
    <row r="39" spans="1:13" ht="38.25" customHeight="1" thickBot="1" x14ac:dyDescent="0.25">
      <c r="A39" s="582"/>
      <c r="B39" s="583"/>
      <c r="C39" s="583"/>
      <c r="D39" s="583"/>
      <c r="E39" s="585"/>
      <c r="F39" s="585"/>
      <c r="G39" s="585"/>
      <c r="H39" s="586"/>
      <c r="I39" s="590"/>
      <c r="J39" s="585"/>
      <c r="K39" s="39" t="s">
        <v>104</v>
      </c>
      <c r="L39" s="40" t="s">
        <v>105</v>
      </c>
      <c r="M39" s="167" t="s">
        <v>80</v>
      </c>
    </row>
    <row r="40" spans="1:13" ht="13.5" thickBot="1" x14ac:dyDescent="0.25">
      <c r="A40" s="582"/>
      <c r="B40" s="592">
        <v>1</v>
      </c>
      <c r="C40" s="592"/>
      <c r="D40" s="592"/>
      <c r="E40" s="24">
        <v>2</v>
      </c>
      <c r="F40" s="24">
        <v>3</v>
      </c>
      <c r="G40" s="24">
        <v>4</v>
      </c>
      <c r="H40" s="166">
        <v>5</v>
      </c>
      <c r="I40" s="168">
        <v>6</v>
      </c>
      <c r="J40" s="24">
        <v>7</v>
      </c>
      <c r="K40" s="24">
        <v>8</v>
      </c>
      <c r="L40" s="24">
        <v>9</v>
      </c>
      <c r="M40" s="169">
        <v>10</v>
      </c>
    </row>
    <row r="41" spans="1:13" x14ac:dyDescent="0.2">
      <c r="A41" s="31">
        <v>1</v>
      </c>
      <c r="B41" s="566" t="s">
        <v>106</v>
      </c>
      <c r="C41" s="566"/>
      <c r="D41" s="566"/>
      <c r="E41" s="172" t="s">
        <v>164</v>
      </c>
      <c r="F41" s="172" t="s">
        <v>164</v>
      </c>
      <c r="G41" s="172" t="s">
        <v>164</v>
      </c>
      <c r="H41" s="172" t="s">
        <v>164</v>
      </c>
      <c r="I41" s="172" t="s">
        <v>164</v>
      </c>
      <c r="J41" s="172" t="s">
        <v>164</v>
      </c>
      <c r="K41" s="172" t="s">
        <v>164</v>
      </c>
      <c r="L41" s="172" t="s">
        <v>164</v>
      </c>
      <c r="M41" s="290" t="s">
        <v>164</v>
      </c>
    </row>
    <row r="42" spans="1:13" ht="23.25" customHeight="1" x14ac:dyDescent="0.2">
      <c r="A42" s="32">
        <v>2</v>
      </c>
      <c r="B42" s="567" t="s">
        <v>83</v>
      </c>
      <c r="C42" s="568" t="s">
        <v>84</v>
      </c>
      <c r="D42" s="33" t="s">
        <v>85</v>
      </c>
      <c r="E42" s="172" t="s">
        <v>164</v>
      </c>
      <c r="F42" s="172" t="s">
        <v>164</v>
      </c>
      <c r="G42" s="172" t="s">
        <v>164</v>
      </c>
      <c r="H42" s="172" t="s">
        <v>164</v>
      </c>
      <c r="I42" s="172" t="s">
        <v>164</v>
      </c>
      <c r="J42" s="172" t="s">
        <v>164</v>
      </c>
      <c r="K42" s="172" t="s">
        <v>164</v>
      </c>
      <c r="L42" s="172" t="s">
        <v>164</v>
      </c>
      <c r="M42" s="290" t="s">
        <v>164</v>
      </c>
    </row>
    <row r="43" spans="1:13" ht="23.25" customHeight="1" x14ac:dyDescent="0.2">
      <c r="A43" s="34">
        <v>3</v>
      </c>
      <c r="B43" s="567"/>
      <c r="C43" s="568"/>
      <c r="D43" s="35" t="s">
        <v>86</v>
      </c>
      <c r="E43" s="172" t="s">
        <v>164</v>
      </c>
      <c r="F43" s="172" t="s">
        <v>164</v>
      </c>
      <c r="G43" s="172" t="s">
        <v>164</v>
      </c>
      <c r="H43" s="172" t="s">
        <v>164</v>
      </c>
      <c r="I43" s="172" t="s">
        <v>164</v>
      </c>
      <c r="J43" s="172" t="s">
        <v>164</v>
      </c>
      <c r="K43" s="172" t="s">
        <v>164</v>
      </c>
      <c r="L43" s="172" t="s">
        <v>164</v>
      </c>
      <c r="M43" s="290" t="s">
        <v>164</v>
      </c>
    </row>
    <row r="44" spans="1:13" ht="23.25" customHeight="1" x14ac:dyDescent="0.2">
      <c r="A44" s="34">
        <v>4</v>
      </c>
      <c r="B44" s="567"/>
      <c r="C44" s="569" t="s">
        <v>87</v>
      </c>
      <c r="D44" s="36" t="s">
        <v>85</v>
      </c>
      <c r="E44" s="172">
        <v>1</v>
      </c>
      <c r="F44" s="172">
        <v>15</v>
      </c>
      <c r="G44" s="172" t="s">
        <v>164</v>
      </c>
      <c r="H44" s="172" t="s">
        <v>164</v>
      </c>
      <c r="I44" s="172">
        <v>1</v>
      </c>
      <c r="J44" s="172">
        <v>15</v>
      </c>
      <c r="K44" s="172">
        <v>1</v>
      </c>
      <c r="L44" s="172" t="s">
        <v>164</v>
      </c>
      <c r="M44" s="290" t="s">
        <v>164</v>
      </c>
    </row>
    <row r="45" spans="1:13" ht="23.25" customHeight="1" x14ac:dyDescent="0.2">
      <c r="A45" s="34">
        <v>5</v>
      </c>
      <c r="B45" s="567"/>
      <c r="C45" s="569"/>
      <c r="D45" s="36" t="s">
        <v>86</v>
      </c>
      <c r="E45" s="172" t="s">
        <v>164</v>
      </c>
      <c r="F45" s="172" t="s">
        <v>164</v>
      </c>
      <c r="G45" s="172" t="s">
        <v>164</v>
      </c>
      <c r="H45" s="172" t="s">
        <v>164</v>
      </c>
      <c r="I45" s="172" t="s">
        <v>164</v>
      </c>
      <c r="J45" s="172" t="s">
        <v>164</v>
      </c>
      <c r="K45" s="172" t="s">
        <v>164</v>
      </c>
      <c r="L45" s="172" t="s">
        <v>164</v>
      </c>
      <c r="M45" s="290" t="s">
        <v>164</v>
      </c>
    </row>
    <row r="46" spans="1:13" ht="23.25" customHeight="1" x14ac:dyDescent="0.2">
      <c r="A46" s="34">
        <v>6</v>
      </c>
      <c r="B46" s="570" t="s">
        <v>88</v>
      </c>
      <c r="C46" s="308" t="s">
        <v>84</v>
      </c>
      <c r="D46" s="36" t="s">
        <v>86</v>
      </c>
      <c r="E46" s="172" t="s">
        <v>164</v>
      </c>
      <c r="F46" s="172" t="s">
        <v>164</v>
      </c>
      <c r="G46" s="172" t="s">
        <v>164</v>
      </c>
      <c r="H46" s="172" t="s">
        <v>164</v>
      </c>
      <c r="I46" s="172" t="s">
        <v>164</v>
      </c>
      <c r="J46" s="172" t="s">
        <v>164</v>
      </c>
      <c r="K46" s="172" t="s">
        <v>164</v>
      </c>
      <c r="L46" s="172" t="s">
        <v>164</v>
      </c>
      <c r="M46" s="290" t="s">
        <v>164</v>
      </c>
    </row>
    <row r="47" spans="1:13" ht="23.25" customHeight="1" x14ac:dyDescent="0.2">
      <c r="A47" s="34">
        <v>7</v>
      </c>
      <c r="B47" s="570"/>
      <c r="C47" s="308" t="s">
        <v>87</v>
      </c>
      <c r="D47" s="36" t="s">
        <v>86</v>
      </c>
      <c r="E47" s="172">
        <v>2</v>
      </c>
      <c r="F47" s="172">
        <f>400.6+56.47</f>
        <v>457.07000000000005</v>
      </c>
      <c r="G47" s="172">
        <v>2</v>
      </c>
      <c r="H47" s="172">
        <f>400.6+56.47</f>
        <v>457.07000000000005</v>
      </c>
      <c r="I47" s="172" t="s">
        <v>164</v>
      </c>
      <c r="J47" s="172" t="s">
        <v>164</v>
      </c>
      <c r="K47" s="172" t="s">
        <v>164</v>
      </c>
      <c r="L47" s="172" t="s">
        <v>164</v>
      </c>
      <c r="M47" s="290" t="s">
        <v>164</v>
      </c>
    </row>
    <row r="48" spans="1:13" ht="23.25" customHeight="1" x14ac:dyDescent="0.2">
      <c r="A48" s="34">
        <v>8</v>
      </c>
      <c r="B48" s="571" t="s">
        <v>89</v>
      </c>
      <c r="C48" s="308" t="s">
        <v>84</v>
      </c>
      <c r="D48" s="36" t="s">
        <v>86</v>
      </c>
      <c r="E48" s="172" t="s">
        <v>164</v>
      </c>
      <c r="F48" s="172" t="s">
        <v>164</v>
      </c>
      <c r="G48" s="172" t="s">
        <v>164</v>
      </c>
      <c r="H48" s="172" t="s">
        <v>164</v>
      </c>
      <c r="I48" s="172" t="s">
        <v>164</v>
      </c>
      <c r="J48" s="172" t="s">
        <v>164</v>
      </c>
      <c r="K48" s="172" t="s">
        <v>164</v>
      </c>
      <c r="L48" s="172" t="s">
        <v>164</v>
      </c>
      <c r="M48" s="290" t="s">
        <v>164</v>
      </c>
    </row>
    <row r="49" spans="1:13" ht="23.25" customHeight="1" x14ac:dyDescent="0.2">
      <c r="A49" s="34">
        <v>9</v>
      </c>
      <c r="B49" s="571"/>
      <c r="C49" s="41" t="s">
        <v>87</v>
      </c>
      <c r="D49" s="37" t="s">
        <v>86</v>
      </c>
      <c r="E49" s="172" t="s">
        <v>164</v>
      </c>
      <c r="F49" s="172" t="s">
        <v>164</v>
      </c>
      <c r="G49" s="172" t="s">
        <v>164</v>
      </c>
      <c r="H49" s="172" t="s">
        <v>164</v>
      </c>
      <c r="I49" s="172" t="s">
        <v>164</v>
      </c>
      <c r="J49" s="172" t="s">
        <v>164</v>
      </c>
      <c r="K49" s="172" t="s">
        <v>164</v>
      </c>
      <c r="L49" s="172" t="s">
        <v>164</v>
      </c>
      <c r="M49" s="290" t="s">
        <v>164</v>
      </c>
    </row>
    <row r="50" spans="1:13" ht="21" customHeight="1" x14ac:dyDescent="0.2">
      <c r="A50" s="38">
        <v>10</v>
      </c>
      <c r="B50" s="570" t="s">
        <v>174</v>
      </c>
      <c r="C50" s="570"/>
      <c r="D50" s="570"/>
      <c r="E50" s="172" t="s">
        <v>164</v>
      </c>
      <c r="F50" s="172" t="s">
        <v>164</v>
      </c>
      <c r="G50" s="172" t="s">
        <v>164</v>
      </c>
      <c r="H50" s="172" t="s">
        <v>164</v>
      </c>
      <c r="I50" s="172" t="s">
        <v>164</v>
      </c>
      <c r="J50" s="172" t="s">
        <v>164</v>
      </c>
      <c r="K50" s="172" t="s">
        <v>164</v>
      </c>
      <c r="L50" s="172" t="s">
        <v>164</v>
      </c>
      <c r="M50" s="290" t="s">
        <v>164</v>
      </c>
    </row>
    <row r="51" spans="1:13" ht="16.5" customHeight="1" x14ac:dyDescent="0.2">
      <c r="A51" s="38">
        <v>11</v>
      </c>
      <c r="B51" s="570" t="s">
        <v>96</v>
      </c>
      <c r="C51" s="570"/>
      <c r="D51" s="570"/>
      <c r="E51" s="172">
        <f>SUM(E41:E50)</f>
        <v>3</v>
      </c>
      <c r="F51" s="172">
        <f t="shared" ref="F51:M51" si="0">SUM(F41:F50)</f>
        <v>472.07000000000005</v>
      </c>
      <c r="G51" s="172">
        <f t="shared" si="0"/>
        <v>2</v>
      </c>
      <c r="H51" s="172">
        <f t="shared" si="0"/>
        <v>457.07000000000005</v>
      </c>
      <c r="I51" s="172">
        <f t="shared" si="0"/>
        <v>1</v>
      </c>
      <c r="J51" s="172">
        <f t="shared" si="0"/>
        <v>15</v>
      </c>
      <c r="K51" s="172">
        <f t="shared" si="0"/>
        <v>1</v>
      </c>
      <c r="L51" s="172">
        <f t="shared" si="0"/>
        <v>0</v>
      </c>
      <c r="M51" s="339">
        <f t="shared" si="0"/>
        <v>0</v>
      </c>
    </row>
    <row r="52" spans="1:13" ht="18.75" customHeight="1" x14ac:dyDescent="0.2">
      <c r="A52" s="38">
        <v>12</v>
      </c>
      <c r="B52" s="572" t="s">
        <v>107</v>
      </c>
      <c r="C52" s="572"/>
      <c r="D52" s="572"/>
      <c r="E52" s="172" t="s">
        <v>164</v>
      </c>
      <c r="F52" s="172" t="s">
        <v>164</v>
      </c>
      <c r="G52" s="172" t="s">
        <v>164</v>
      </c>
      <c r="H52" s="172" t="s">
        <v>164</v>
      </c>
      <c r="I52" s="172" t="s">
        <v>164</v>
      </c>
      <c r="J52" s="172" t="s">
        <v>164</v>
      </c>
      <c r="K52" s="172" t="s">
        <v>164</v>
      </c>
      <c r="L52" s="172" t="s">
        <v>164</v>
      </c>
      <c r="M52" s="290" t="s">
        <v>164</v>
      </c>
    </row>
    <row r="56" spans="1:13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M56" s="28" t="s">
        <v>175</v>
      </c>
    </row>
    <row r="57" spans="1:13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M57" s="29" t="s">
        <v>15</v>
      </c>
    </row>
    <row r="58" spans="1:13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M58" s="28" t="s">
        <v>1</v>
      </c>
    </row>
    <row r="59" spans="1:13" ht="18.75" customHeight="1" x14ac:dyDescent="0.3">
      <c r="A59" s="573" t="s">
        <v>108</v>
      </c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</row>
    <row r="60" spans="1:13" ht="18.75" customHeight="1" x14ac:dyDescent="0.3">
      <c r="A60" s="573" t="s">
        <v>70</v>
      </c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</row>
    <row r="61" spans="1:13" ht="15.75" x14ac:dyDescent="0.25">
      <c r="A61" s="574" t="s">
        <v>98</v>
      </c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</row>
    <row r="62" spans="1:13" ht="18" customHeight="1" x14ac:dyDescent="0.2">
      <c r="A62" s="575" t="s">
        <v>13</v>
      </c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</row>
    <row r="63" spans="1:13" ht="15.75" x14ac:dyDescent="0.25">
      <c r="A63" s="576" t="s">
        <v>97</v>
      </c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</row>
    <row r="64" spans="1:13" ht="9.75" customHeight="1" x14ac:dyDescent="0.2">
      <c r="A64" s="578" t="s">
        <v>71</v>
      </c>
      <c r="B64" s="579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</row>
    <row r="65" spans="1:13" ht="15.75" x14ac:dyDescent="0.25">
      <c r="A65" s="580" t="s">
        <v>530</v>
      </c>
      <c r="B65" s="580"/>
      <c r="C65" s="580"/>
      <c r="D65" s="580"/>
      <c r="E65" s="580"/>
      <c r="F65" s="580"/>
      <c r="G65" s="580"/>
      <c r="H65" s="580"/>
      <c r="I65" s="581"/>
      <c r="J65" s="581"/>
      <c r="K65" s="581"/>
      <c r="L65" s="581"/>
      <c r="M65" s="581"/>
    </row>
    <row r="66" spans="1:13" ht="34.5" customHeight="1" thickBot="1" x14ac:dyDescent="0.25">
      <c r="A66" s="582" t="s">
        <v>72</v>
      </c>
      <c r="B66" s="583" t="s">
        <v>73</v>
      </c>
      <c r="C66" s="583"/>
      <c r="D66" s="583"/>
      <c r="E66" s="584" t="s">
        <v>101</v>
      </c>
      <c r="F66" s="584"/>
      <c r="G66" s="585" t="s">
        <v>102</v>
      </c>
      <c r="H66" s="586"/>
      <c r="I66" s="587" t="s">
        <v>103</v>
      </c>
      <c r="J66" s="588"/>
      <c r="K66" s="588"/>
      <c r="L66" s="588"/>
      <c r="M66" s="589"/>
    </row>
    <row r="67" spans="1:13" ht="13.5" customHeight="1" thickBot="1" x14ac:dyDescent="0.25">
      <c r="A67" s="582"/>
      <c r="B67" s="583"/>
      <c r="C67" s="583"/>
      <c r="D67" s="583"/>
      <c r="E67" s="585" t="s">
        <v>76</v>
      </c>
      <c r="F67" s="585" t="s">
        <v>77</v>
      </c>
      <c r="G67" s="585" t="s">
        <v>76</v>
      </c>
      <c r="H67" s="586" t="s">
        <v>77</v>
      </c>
      <c r="I67" s="590" t="s">
        <v>76</v>
      </c>
      <c r="J67" s="585" t="s">
        <v>77</v>
      </c>
      <c r="K67" s="585" t="s">
        <v>78</v>
      </c>
      <c r="L67" s="585"/>
      <c r="M67" s="591"/>
    </row>
    <row r="68" spans="1:13" ht="38.25" customHeight="1" thickBot="1" x14ac:dyDescent="0.25">
      <c r="A68" s="582"/>
      <c r="B68" s="583"/>
      <c r="C68" s="583"/>
      <c r="D68" s="583"/>
      <c r="E68" s="585"/>
      <c r="F68" s="585"/>
      <c r="G68" s="585"/>
      <c r="H68" s="586"/>
      <c r="I68" s="590"/>
      <c r="J68" s="585"/>
      <c r="K68" s="39" t="s">
        <v>104</v>
      </c>
      <c r="L68" s="40" t="s">
        <v>105</v>
      </c>
      <c r="M68" s="167" t="s">
        <v>80</v>
      </c>
    </row>
    <row r="69" spans="1:13" ht="13.5" thickBot="1" x14ac:dyDescent="0.25">
      <c r="A69" s="582"/>
      <c r="B69" s="592">
        <v>1</v>
      </c>
      <c r="C69" s="592"/>
      <c r="D69" s="592"/>
      <c r="E69" s="24">
        <v>2</v>
      </c>
      <c r="F69" s="24">
        <v>3</v>
      </c>
      <c r="G69" s="24">
        <v>4</v>
      </c>
      <c r="H69" s="166">
        <v>5</v>
      </c>
      <c r="I69" s="168">
        <v>6</v>
      </c>
      <c r="J69" s="24">
        <v>7</v>
      </c>
      <c r="K69" s="24">
        <v>8</v>
      </c>
      <c r="L69" s="24">
        <v>9</v>
      </c>
      <c r="M69" s="169">
        <v>10</v>
      </c>
    </row>
    <row r="70" spans="1:13" x14ac:dyDescent="0.2">
      <c r="A70" s="31">
        <v>1</v>
      </c>
      <c r="B70" s="566" t="s">
        <v>106</v>
      </c>
      <c r="C70" s="566"/>
      <c r="D70" s="566"/>
      <c r="E70" s="172" t="s">
        <v>164</v>
      </c>
      <c r="F70" s="172" t="s">
        <v>164</v>
      </c>
      <c r="G70" s="172" t="s">
        <v>164</v>
      </c>
      <c r="H70" s="172" t="s">
        <v>164</v>
      </c>
      <c r="I70" s="172" t="s">
        <v>164</v>
      </c>
      <c r="J70" s="172" t="s">
        <v>164</v>
      </c>
      <c r="K70" s="172" t="s">
        <v>164</v>
      </c>
      <c r="L70" s="172" t="s">
        <v>164</v>
      </c>
      <c r="M70" s="290" t="s">
        <v>164</v>
      </c>
    </row>
    <row r="71" spans="1:13" ht="23.25" customHeight="1" x14ac:dyDescent="0.2">
      <c r="A71" s="32">
        <v>2</v>
      </c>
      <c r="B71" s="567" t="s">
        <v>83</v>
      </c>
      <c r="C71" s="568" t="s">
        <v>84</v>
      </c>
      <c r="D71" s="33" t="s">
        <v>85</v>
      </c>
      <c r="E71" s="172" t="s">
        <v>164</v>
      </c>
      <c r="F71" s="172" t="s">
        <v>164</v>
      </c>
      <c r="G71" s="172" t="s">
        <v>164</v>
      </c>
      <c r="H71" s="172" t="s">
        <v>164</v>
      </c>
      <c r="I71" s="172" t="s">
        <v>164</v>
      </c>
      <c r="J71" s="172" t="s">
        <v>164</v>
      </c>
      <c r="K71" s="172" t="s">
        <v>164</v>
      </c>
      <c r="L71" s="172" t="s">
        <v>164</v>
      </c>
      <c r="M71" s="290" t="s">
        <v>164</v>
      </c>
    </row>
    <row r="72" spans="1:13" ht="23.25" customHeight="1" x14ac:dyDescent="0.2">
      <c r="A72" s="34">
        <v>3</v>
      </c>
      <c r="B72" s="567"/>
      <c r="C72" s="568"/>
      <c r="D72" s="35" t="s">
        <v>86</v>
      </c>
      <c r="E72" s="172" t="s">
        <v>164</v>
      </c>
      <c r="F72" s="172" t="s">
        <v>164</v>
      </c>
      <c r="G72" s="172" t="s">
        <v>164</v>
      </c>
      <c r="H72" s="172" t="s">
        <v>164</v>
      </c>
      <c r="I72" s="172" t="s">
        <v>164</v>
      </c>
      <c r="J72" s="172" t="s">
        <v>164</v>
      </c>
      <c r="K72" s="172" t="s">
        <v>164</v>
      </c>
      <c r="L72" s="172" t="s">
        <v>164</v>
      </c>
      <c r="M72" s="290" t="s">
        <v>164</v>
      </c>
    </row>
    <row r="73" spans="1:13" ht="23.25" customHeight="1" x14ac:dyDescent="0.2">
      <c r="A73" s="34">
        <v>4</v>
      </c>
      <c r="B73" s="567"/>
      <c r="C73" s="569" t="s">
        <v>87</v>
      </c>
      <c r="D73" s="36" t="s">
        <v>85</v>
      </c>
      <c r="E73" s="172" t="s">
        <v>164</v>
      </c>
      <c r="F73" s="172" t="s">
        <v>164</v>
      </c>
      <c r="G73" s="172" t="s">
        <v>164</v>
      </c>
      <c r="H73" s="172" t="s">
        <v>164</v>
      </c>
      <c r="I73" s="172" t="s">
        <v>164</v>
      </c>
      <c r="J73" s="172" t="s">
        <v>164</v>
      </c>
      <c r="K73" s="172" t="s">
        <v>164</v>
      </c>
      <c r="L73" s="172" t="s">
        <v>164</v>
      </c>
      <c r="M73" s="290" t="s">
        <v>164</v>
      </c>
    </row>
    <row r="74" spans="1:13" ht="23.25" customHeight="1" x14ac:dyDescent="0.2">
      <c r="A74" s="34">
        <v>5</v>
      </c>
      <c r="B74" s="567"/>
      <c r="C74" s="569"/>
      <c r="D74" s="36" t="s">
        <v>86</v>
      </c>
      <c r="E74" s="172" t="s">
        <v>164</v>
      </c>
      <c r="F74" s="172" t="s">
        <v>164</v>
      </c>
      <c r="G74" s="172" t="s">
        <v>164</v>
      </c>
      <c r="H74" s="172" t="s">
        <v>164</v>
      </c>
      <c r="I74" s="172" t="s">
        <v>164</v>
      </c>
      <c r="J74" s="172" t="s">
        <v>164</v>
      </c>
      <c r="K74" s="172" t="s">
        <v>164</v>
      </c>
      <c r="L74" s="172" t="s">
        <v>164</v>
      </c>
      <c r="M74" s="290" t="s">
        <v>164</v>
      </c>
    </row>
    <row r="75" spans="1:13" ht="23.25" customHeight="1" x14ac:dyDescent="0.2">
      <c r="A75" s="34">
        <v>6</v>
      </c>
      <c r="B75" s="570" t="s">
        <v>88</v>
      </c>
      <c r="C75" s="316" t="s">
        <v>84</v>
      </c>
      <c r="D75" s="36" t="s">
        <v>86</v>
      </c>
      <c r="E75" s="172" t="s">
        <v>164</v>
      </c>
      <c r="F75" s="172" t="s">
        <v>164</v>
      </c>
      <c r="G75" s="172" t="s">
        <v>164</v>
      </c>
      <c r="H75" s="172" t="s">
        <v>164</v>
      </c>
      <c r="I75" s="172" t="s">
        <v>164</v>
      </c>
      <c r="J75" s="172" t="s">
        <v>164</v>
      </c>
      <c r="K75" s="172" t="s">
        <v>164</v>
      </c>
      <c r="L75" s="172" t="s">
        <v>164</v>
      </c>
      <c r="M75" s="290" t="s">
        <v>164</v>
      </c>
    </row>
    <row r="76" spans="1:13" ht="23.25" customHeight="1" x14ac:dyDescent="0.2">
      <c r="A76" s="34">
        <v>7</v>
      </c>
      <c r="B76" s="570"/>
      <c r="C76" s="316" t="s">
        <v>87</v>
      </c>
      <c r="D76" s="36" t="s">
        <v>86</v>
      </c>
      <c r="E76" s="172" t="s">
        <v>164</v>
      </c>
      <c r="F76" s="172" t="s">
        <v>164</v>
      </c>
      <c r="G76" s="172" t="s">
        <v>164</v>
      </c>
      <c r="H76" s="172" t="s">
        <v>164</v>
      </c>
      <c r="I76" s="172" t="s">
        <v>164</v>
      </c>
      <c r="J76" s="172" t="s">
        <v>164</v>
      </c>
      <c r="K76" s="172" t="s">
        <v>164</v>
      </c>
      <c r="L76" s="172" t="s">
        <v>164</v>
      </c>
      <c r="M76" s="290" t="s">
        <v>164</v>
      </c>
    </row>
    <row r="77" spans="1:13" ht="23.25" customHeight="1" x14ac:dyDescent="0.2">
      <c r="A77" s="34">
        <v>8</v>
      </c>
      <c r="B77" s="571" t="s">
        <v>89</v>
      </c>
      <c r="C77" s="316" t="s">
        <v>84</v>
      </c>
      <c r="D77" s="36" t="s">
        <v>86</v>
      </c>
      <c r="E77" s="172" t="s">
        <v>164</v>
      </c>
      <c r="F77" s="172" t="s">
        <v>164</v>
      </c>
      <c r="G77" s="172" t="s">
        <v>164</v>
      </c>
      <c r="H77" s="172" t="s">
        <v>164</v>
      </c>
      <c r="I77" s="172" t="s">
        <v>164</v>
      </c>
      <c r="J77" s="172" t="s">
        <v>164</v>
      </c>
      <c r="K77" s="172" t="s">
        <v>164</v>
      </c>
      <c r="L77" s="172" t="s">
        <v>164</v>
      </c>
      <c r="M77" s="290" t="s">
        <v>164</v>
      </c>
    </row>
    <row r="78" spans="1:13" ht="23.25" customHeight="1" x14ac:dyDescent="0.2">
      <c r="A78" s="34">
        <v>9</v>
      </c>
      <c r="B78" s="571"/>
      <c r="C78" s="41" t="s">
        <v>87</v>
      </c>
      <c r="D78" s="37" t="s">
        <v>86</v>
      </c>
      <c r="E78" s="172" t="s">
        <v>164</v>
      </c>
      <c r="F78" s="172" t="s">
        <v>164</v>
      </c>
      <c r="G78" s="172" t="s">
        <v>164</v>
      </c>
      <c r="H78" s="172" t="s">
        <v>164</v>
      </c>
      <c r="I78" s="172" t="s">
        <v>164</v>
      </c>
      <c r="J78" s="172" t="s">
        <v>164</v>
      </c>
      <c r="K78" s="172" t="s">
        <v>164</v>
      </c>
      <c r="L78" s="172" t="s">
        <v>164</v>
      </c>
      <c r="M78" s="290" t="s">
        <v>164</v>
      </c>
    </row>
    <row r="79" spans="1:13" ht="21" customHeight="1" x14ac:dyDescent="0.2">
      <c r="A79" s="38">
        <v>10</v>
      </c>
      <c r="B79" s="570" t="s">
        <v>174</v>
      </c>
      <c r="C79" s="570"/>
      <c r="D79" s="570"/>
      <c r="E79" s="172" t="s">
        <v>164</v>
      </c>
      <c r="F79" s="172" t="s">
        <v>164</v>
      </c>
      <c r="G79" s="172" t="s">
        <v>164</v>
      </c>
      <c r="H79" s="172" t="s">
        <v>164</v>
      </c>
      <c r="I79" s="172" t="s">
        <v>164</v>
      </c>
      <c r="J79" s="172" t="s">
        <v>164</v>
      </c>
      <c r="K79" s="172" t="s">
        <v>164</v>
      </c>
      <c r="L79" s="172" t="s">
        <v>164</v>
      </c>
      <c r="M79" s="290" t="s">
        <v>164</v>
      </c>
    </row>
    <row r="80" spans="1:13" ht="16.5" customHeight="1" x14ac:dyDescent="0.2">
      <c r="A80" s="38">
        <v>11</v>
      </c>
      <c r="B80" s="570" t="s">
        <v>96</v>
      </c>
      <c r="C80" s="570"/>
      <c r="D80" s="570"/>
      <c r="E80" s="172" t="s">
        <v>164</v>
      </c>
      <c r="F80" s="172" t="s">
        <v>164</v>
      </c>
      <c r="G80" s="172" t="s">
        <v>164</v>
      </c>
      <c r="H80" s="172" t="s">
        <v>164</v>
      </c>
      <c r="I80" s="172" t="s">
        <v>164</v>
      </c>
      <c r="J80" s="172" t="s">
        <v>164</v>
      </c>
      <c r="K80" s="172" t="s">
        <v>164</v>
      </c>
      <c r="L80" s="172" t="s">
        <v>164</v>
      </c>
      <c r="M80" s="290" t="s">
        <v>164</v>
      </c>
    </row>
    <row r="81" spans="1:13" ht="18.75" customHeight="1" x14ac:dyDescent="0.2">
      <c r="A81" s="38">
        <v>12</v>
      </c>
      <c r="B81" s="572" t="s">
        <v>107</v>
      </c>
      <c r="C81" s="572"/>
      <c r="D81" s="572"/>
      <c r="E81" s="172" t="s">
        <v>164</v>
      </c>
      <c r="F81" s="172" t="s">
        <v>164</v>
      </c>
      <c r="G81" s="172" t="s">
        <v>164</v>
      </c>
      <c r="H81" s="172" t="s">
        <v>164</v>
      </c>
      <c r="I81" s="172" t="s">
        <v>164</v>
      </c>
      <c r="J81" s="172" t="s">
        <v>164</v>
      </c>
      <c r="K81" s="172" t="s">
        <v>164</v>
      </c>
      <c r="L81" s="172" t="s">
        <v>164</v>
      </c>
      <c r="M81" s="290" t="s">
        <v>164</v>
      </c>
    </row>
    <row r="83" spans="1:13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M83" s="28" t="s">
        <v>175</v>
      </c>
    </row>
    <row r="84" spans="1:13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M84" s="29" t="s">
        <v>15</v>
      </c>
    </row>
    <row r="85" spans="1:13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M85" s="28" t="s">
        <v>1</v>
      </c>
    </row>
    <row r="86" spans="1:13" ht="18.75" customHeight="1" x14ac:dyDescent="0.3">
      <c r="A86" s="573" t="s">
        <v>108</v>
      </c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</row>
    <row r="87" spans="1:13" ht="18.75" customHeight="1" x14ac:dyDescent="0.3">
      <c r="A87" s="573" t="s">
        <v>70</v>
      </c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</row>
    <row r="88" spans="1:13" ht="15.75" x14ac:dyDescent="0.25">
      <c r="A88" s="574" t="s">
        <v>98</v>
      </c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</row>
    <row r="89" spans="1:13" ht="18" customHeight="1" x14ac:dyDescent="0.2">
      <c r="A89" s="575" t="s">
        <v>13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</row>
    <row r="90" spans="1:13" ht="15.75" x14ac:dyDescent="0.25">
      <c r="A90" s="576" t="s">
        <v>97</v>
      </c>
      <c r="B90" s="577"/>
      <c r="C90" s="577"/>
      <c r="D90" s="577"/>
      <c r="E90" s="577"/>
      <c r="F90" s="577"/>
      <c r="G90" s="577"/>
      <c r="H90" s="577"/>
      <c r="I90" s="577"/>
      <c r="J90" s="577"/>
      <c r="K90" s="577"/>
      <c r="L90" s="577"/>
      <c r="M90" s="577"/>
    </row>
    <row r="91" spans="1:13" ht="9.75" customHeight="1" x14ac:dyDescent="0.2">
      <c r="A91" s="578" t="s">
        <v>71</v>
      </c>
      <c r="B91" s="579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</row>
    <row r="92" spans="1:13" ht="15.75" x14ac:dyDescent="0.25">
      <c r="A92" s="580" t="s">
        <v>531</v>
      </c>
      <c r="B92" s="580"/>
      <c r="C92" s="580"/>
      <c r="D92" s="580"/>
      <c r="E92" s="580"/>
      <c r="F92" s="580"/>
      <c r="G92" s="580"/>
      <c r="H92" s="580"/>
      <c r="I92" s="581"/>
      <c r="J92" s="581"/>
      <c r="K92" s="581"/>
      <c r="L92" s="581"/>
      <c r="M92" s="581"/>
    </row>
    <row r="93" spans="1:13" ht="34.5" customHeight="1" thickBot="1" x14ac:dyDescent="0.25">
      <c r="A93" s="582" t="s">
        <v>72</v>
      </c>
      <c r="B93" s="583" t="s">
        <v>73</v>
      </c>
      <c r="C93" s="583"/>
      <c r="D93" s="583"/>
      <c r="E93" s="584" t="s">
        <v>101</v>
      </c>
      <c r="F93" s="584"/>
      <c r="G93" s="585" t="s">
        <v>102</v>
      </c>
      <c r="H93" s="586"/>
      <c r="I93" s="587" t="s">
        <v>103</v>
      </c>
      <c r="J93" s="588"/>
      <c r="K93" s="588"/>
      <c r="L93" s="588"/>
      <c r="M93" s="589"/>
    </row>
    <row r="94" spans="1:13" ht="13.5" customHeight="1" thickBot="1" x14ac:dyDescent="0.25">
      <c r="A94" s="582"/>
      <c r="B94" s="583"/>
      <c r="C94" s="583"/>
      <c r="D94" s="583"/>
      <c r="E94" s="585" t="s">
        <v>76</v>
      </c>
      <c r="F94" s="585" t="s">
        <v>77</v>
      </c>
      <c r="G94" s="585" t="s">
        <v>76</v>
      </c>
      <c r="H94" s="586" t="s">
        <v>77</v>
      </c>
      <c r="I94" s="590" t="s">
        <v>76</v>
      </c>
      <c r="J94" s="585" t="s">
        <v>77</v>
      </c>
      <c r="K94" s="585" t="s">
        <v>78</v>
      </c>
      <c r="L94" s="585"/>
      <c r="M94" s="591"/>
    </row>
    <row r="95" spans="1:13" ht="38.25" customHeight="1" thickBot="1" x14ac:dyDescent="0.25">
      <c r="A95" s="582"/>
      <c r="B95" s="583"/>
      <c r="C95" s="583"/>
      <c r="D95" s="583"/>
      <c r="E95" s="585"/>
      <c r="F95" s="585"/>
      <c r="G95" s="585"/>
      <c r="H95" s="586"/>
      <c r="I95" s="590"/>
      <c r="J95" s="585"/>
      <c r="K95" s="39" t="s">
        <v>104</v>
      </c>
      <c r="L95" s="40" t="s">
        <v>105</v>
      </c>
      <c r="M95" s="167" t="s">
        <v>80</v>
      </c>
    </row>
    <row r="96" spans="1:13" ht="13.5" thickBot="1" x14ac:dyDescent="0.25">
      <c r="A96" s="582"/>
      <c r="B96" s="592">
        <v>1</v>
      </c>
      <c r="C96" s="592"/>
      <c r="D96" s="592"/>
      <c r="E96" s="24">
        <v>2</v>
      </c>
      <c r="F96" s="24">
        <v>3</v>
      </c>
      <c r="G96" s="24">
        <v>4</v>
      </c>
      <c r="H96" s="166">
        <v>5</v>
      </c>
      <c r="I96" s="168">
        <v>6</v>
      </c>
      <c r="J96" s="24">
        <v>7</v>
      </c>
      <c r="K96" s="24">
        <v>8</v>
      </c>
      <c r="L96" s="24">
        <v>9</v>
      </c>
      <c r="M96" s="169">
        <v>10</v>
      </c>
    </row>
    <row r="97" spans="1:13" x14ac:dyDescent="0.2">
      <c r="A97" s="31">
        <v>1</v>
      </c>
      <c r="B97" s="566" t="s">
        <v>106</v>
      </c>
      <c r="C97" s="566"/>
      <c r="D97" s="566"/>
      <c r="E97" s="172" t="s">
        <v>164</v>
      </c>
      <c r="F97" s="172" t="s">
        <v>164</v>
      </c>
      <c r="G97" s="172" t="s">
        <v>164</v>
      </c>
      <c r="H97" s="172" t="s">
        <v>164</v>
      </c>
      <c r="I97" s="172" t="s">
        <v>164</v>
      </c>
      <c r="J97" s="172" t="s">
        <v>164</v>
      </c>
      <c r="K97" s="172" t="s">
        <v>164</v>
      </c>
      <c r="L97" s="172" t="s">
        <v>164</v>
      </c>
      <c r="M97" s="290" t="s">
        <v>164</v>
      </c>
    </row>
    <row r="98" spans="1:13" ht="23.25" customHeight="1" x14ac:dyDescent="0.2">
      <c r="A98" s="32">
        <v>2</v>
      </c>
      <c r="B98" s="567" t="s">
        <v>83</v>
      </c>
      <c r="C98" s="568" t="s">
        <v>84</v>
      </c>
      <c r="D98" s="33" t="s">
        <v>85</v>
      </c>
      <c r="E98" s="172" t="s">
        <v>164</v>
      </c>
      <c r="F98" s="172" t="s">
        <v>164</v>
      </c>
      <c r="G98" s="172" t="s">
        <v>164</v>
      </c>
      <c r="H98" s="172" t="s">
        <v>164</v>
      </c>
      <c r="I98" s="172" t="s">
        <v>164</v>
      </c>
      <c r="J98" s="172" t="s">
        <v>164</v>
      </c>
      <c r="K98" s="172" t="s">
        <v>164</v>
      </c>
      <c r="L98" s="172" t="s">
        <v>164</v>
      </c>
      <c r="M98" s="290" t="s">
        <v>164</v>
      </c>
    </row>
    <row r="99" spans="1:13" ht="23.25" customHeight="1" x14ac:dyDescent="0.2">
      <c r="A99" s="34">
        <v>3</v>
      </c>
      <c r="B99" s="567"/>
      <c r="C99" s="568"/>
      <c r="D99" s="35" t="s">
        <v>86</v>
      </c>
      <c r="E99" s="172" t="s">
        <v>164</v>
      </c>
      <c r="F99" s="172" t="s">
        <v>164</v>
      </c>
      <c r="G99" s="172" t="s">
        <v>164</v>
      </c>
      <c r="H99" s="172" t="s">
        <v>164</v>
      </c>
      <c r="I99" s="172" t="s">
        <v>164</v>
      </c>
      <c r="J99" s="172" t="s">
        <v>164</v>
      </c>
      <c r="K99" s="172" t="s">
        <v>164</v>
      </c>
      <c r="L99" s="172" t="s">
        <v>164</v>
      </c>
      <c r="M99" s="290" t="s">
        <v>164</v>
      </c>
    </row>
    <row r="100" spans="1:13" ht="23.25" customHeight="1" x14ac:dyDescent="0.2">
      <c r="A100" s="34">
        <v>4</v>
      </c>
      <c r="B100" s="567"/>
      <c r="C100" s="569" t="s">
        <v>87</v>
      </c>
      <c r="D100" s="36" t="s">
        <v>85</v>
      </c>
      <c r="E100" s="172" t="s">
        <v>164</v>
      </c>
      <c r="F100" s="172" t="s">
        <v>164</v>
      </c>
      <c r="G100" s="172" t="s">
        <v>164</v>
      </c>
      <c r="H100" s="172" t="s">
        <v>164</v>
      </c>
      <c r="I100" s="172" t="s">
        <v>164</v>
      </c>
      <c r="J100" s="172" t="s">
        <v>164</v>
      </c>
      <c r="K100" s="172" t="s">
        <v>164</v>
      </c>
      <c r="L100" s="172" t="s">
        <v>164</v>
      </c>
      <c r="M100" s="290" t="s">
        <v>164</v>
      </c>
    </row>
    <row r="101" spans="1:13" ht="23.25" customHeight="1" x14ac:dyDescent="0.2">
      <c r="A101" s="34">
        <v>5</v>
      </c>
      <c r="B101" s="567"/>
      <c r="C101" s="569"/>
      <c r="D101" s="36" t="s">
        <v>86</v>
      </c>
      <c r="E101" s="172" t="s">
        <v>164</v>
      </c>
      <c r="F101" s="172" t="s">
        <v>164</v>
      </c>
      <c r="G101" s="172" t="s">
        <v>164</v>
      </c>
      <c r="H101" s="172" t="s">
        <v>164</v>
      </c>
      <c r="I101" s="172" t="s">
        <v>164</v>
      </c>
      <c r="J101" s="172" t="s">
        <v>164</v>
      </c>
      <c r="K101" s="172" t="s">
        <v>164</v>
      </c>
      <c r="L101" s="172" t="s">
        <v>164</v>
      </c>
      <c r="M101" s="290" t="s">
        <v>164</v>
      </c>
    </row>
    <row r="102" spans="1:13" ht="23.25" customHeight="1" x14ac:dyDescent="0.2">
      <c r="A102" s="34">
        <v>6</v>
      </c>
      <c r="B102" s="570" t="s">
        <v>88</v>
      </c>
      <c r="C102" s="318" t="s">
        <v>84</v>
      </c>
      <c r="D102" s="36" t="s">
        <v>86</v>
      </c>
      <c r="E102" s="172" t="s">
        <v>164</v>
      </c>
      <c r="F102" s="172" t="s">
        <v>164</v>
      </c>
      <c r="G102" s="172" t="s">
        <v>164</v>
      </c>
      <c r="H102" s="172" t="s">
        <v>164</v>
      </c>
      <c r="I102" s="172" t="s">
        <v>164</v>
      </c>
      <c r="J102" s="172" t="s">
        <v>164</v>
      </c>
      <c r="K102" s="172" t="s">
        <v>164</v>
      </c>
      <c r="L102" s="172" t="s">
        <v>164</v>
      </c>
      <c r="M102" s="290" t="s">
        <v>164</v>
      </c>
    </row>
    <row r="103" spans="1:13" ht="23.25" customHeight="1" x14ac:dyDescent="0.2">
      <c r="A103" s="34">
        <v>7</v>
      </c>
      <c r="B103" s="570"/>
      <c r="C103" s="318" t="s">
        <v>87</v>
      </c>
      <c r="D103" s="36" t="s">
        <v>86</v>
      </c>
      <c r="E103" s="172">
        <v>1</v>
      </c>
      <c r="F103" s="172">
        <v>50</v>
      </c>
      <c r="G103" s="172">
        <v>1</v>
      </c>
      <c r="H103" s="172">
        <v>50</v>
      </c>
      <c r="I103" s="172" t="s">
        <v>164</v>
      </c>
      <c r="J103" s="172" t="s">
        <v>164</v>
      </c>
      <c r="K103" s="172" t="s">
        <v>164</v>
      </c>
      <c r="L103" s="172" t="s">
        <v>164</v>
      </c>
      <c r="M103" s="290" t="s">
        <v>164</v>
      </c>
    </row>
    <row r="104" spans="1:13" ht="23.25" customHeight="1" x14ac:dyDescent="0.2">
      <c r="A104" s="34">
        <v>8</v>
      </c>
      <c r="B104" s="571" t="s">
        <v>89</v>
      </c>
      <c r="C104" s="318" t="s">
        <v>84</v>
      </c>
      <c r="D104" s="36" t="s">
        <v>86</v>
      </c>
      <c r="E104" s="172" t="s">
        <v>164</v>
      </c>
      <c r="F104" s="172" t="s">
        <v>164</v>
      </c>
      <c r="G104" s="172" t="s">
        <v>164</v>
      </c>
      <c r="H104" s="172" t="s">
        <v>164</v>
      </c>
      <c r="I104" s="172" t="s">
        <v>164</v>
      </c>
      <c r="J104" s="172" t="s">
        <v>164</v>
      </c>
      <c r="K104" s="172" t="s">
        <v>164</v>
      </c>
      <c r="L104" s="172" t="s">
        <v>164</v>
      </c>
      <c r="M104" s="290" t="s">
        <v>164</v>
      </c>
    </row>
    <row r="105" spans="1:13" ht="23.25" customHeight="1" x14ac:dyDescent="0.2">
      <c r="A105" s="34">
        <v>9</v>
      </c>
      <c r="B105" s="571"/>
      <c r="C105" s="41" t="s">
        <v>87</v>
      </c>
      <c r="D105" s="37" t="s">
        <v>86</v>
      </c>
      <c r="E105" s="172" t="s">
        <v>164</v>
      </c>
      <c r="F105" s="172" t="s">
        <v>164</v>
      </c>
      <c r="G105" s="172" t="s">
        <v>164</v>
      </c>
      <c r="H105" s="172" t="s">
        <v>164</v>
      </c>
      <c r="I105" s="172" t="s">
        <v>164</v>
      </c>
      <c r="J105" s="172" t="s">
        <v>164</v>
      </c>
      <c r="K105" s="172" t="s">
        <v>164</v>
      </c>
      <c r="L105" s="172" t="s">
        <v>164</v>
      </c>
      <c r="M105" s="290" t="s">
        <v>164</v>
      </c>
    </row>
    <row r="106" spans="1:13" ht="21" customHeight="1" x14ac:dyDescent="0.2">
      <c r="A106" s="38">
        <v>10</v>
      </c>
      <c r="B106" s="570" t="s">
        <v>174</v>
      </c>
      <c r="C106" s="570"/>
      <c r="D106" s="570"/>
      <c r="E106" s="172" t="s">
        <v>164</v>
      </c>
      <c r="F106" s="172" t="s">
        <v>164</v>
      </c>
      <c r="G106" s="172" t="s">
        <v>164</v>
      </c>
      <c r="H106" s="172" t="s">
        <v>164</v>
      </c>
      <c r="I106" s="172" t="s">
        <v>164</v>
      </c>
      <c r="J106" s="172" t="s">
        <v>164</v>
      </c>
      <c r="K106" s="172" t="s">
        <v>164</v>
      </c>
      <c r="L106" s="172" t="s">
        <v>164</v>
      </c>
      <c r="M106" s="290" t="s">
        <v>164</v>
      </c>
    </row>
    <row r="107" spans="1:13" ht="16.5" customHeight="1" x14ac:dyDescent="0.2">
      <c r="A107" s="38">
        <v>11</v>
      </c>
      <c r="B107" s="570" t="s">
        <v>96</v>
      </c>
      <c r="C107" s="570"/>
      <c r="D107" s="570"/>
      <c r="E107" s="172">
        <v>1</v>
      </c>
      <c r="F107" s="172">
        <v>50</v>
      </c>
      <c r="G107" s="172">
        <v>1</v>
      </c>
      <c r="H107" s="172">
        <v>50</v>
      </c>
      <c r="I107" s="172" t="s">
        <v>164</v>
      </c>
      <c r="J107" s="172" t="s">
        <v>164</v>
      </c>
      <c r="K107" s="172" t="s">
        <v>164</v>
      </c>
      <c r="L107" s="172" t="s">
        <v>164</v>
      </c>
      <c r="M107" s="290" t="s">
        <v>164</v>
      </c>
    </row>
    <row r="108" spans="1:13" ht="18.75" customHeight="1" x14ac:dyDescent="0.2">
      <c r="A108" s="38">
        <v>12</v>
      </c>
      <c r="B108" s="572" t="s">
        <v>107</v>
      </c>
      <c r="C108" s="572"/>
      <c r="D108" s="572"/>
      <c r="E108" s="172" t="s">
        <v>164</v>
      </c>
      <c r="F108" s="172" t="s">
        <v>164</v>
      </c>
      <c r="G108" s="172" t="s">
        <v>164</v>
      </c>
      <c r="H108" s="172" t="s">
        <v>164</v>
      </c>
      <c r="I108" s="172" t="s">
        <v>164</v>
      </c>
      <c r="J108" s="172" t="s">
        <v>164</v>
      </c>
      <c r="K108" s="172" t="s">
        <v>164</v>
      </c>
      <c r="L108" s="172" t="s">
        <v>164</v>
      </c>
      <c r="M108" s="290" t="s">
        <v>164</v>
      </c>
    </row>
    <row r="110" spans="1:13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M110" s="28" t="s">
        <v>175</v>
      </c>
    </row>
    <row r="111" spans="1:13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M111" s="29" t="s">
        <v>15</v>
      </c>
    </row>
    <row r="112" spans="1:13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M112" s="28" t="s">
        <v>1</v>
      </c>
    </row>
    <row r="113" spans="1:13" ht="18.75" customHeight="1" x14ac:dyDescent="0.3">
      <c r="A113" s="573" t="s">
        <v>108</v>
      </c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</row>
    <row r="114" spans="1:13" ht="18.75" customHeight="1" x14ac:dyDescent="0.3">
      <c r="A114" s="573" t="s">
        <v>70</v>
      </c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</row>
    <row r="115" spans="1:13" ht="15.75" x14ac:dyDescent="0.25">
      <c r="A115" s="574" t="s">
        <v>98</v>
      </c>
      <c r="B115" s="574"/>
      <c r="C115" s="574"/>
      <c r="D115" s="574"/>
      <c r="E115" s="574"/>
      <c r="F115" s="574"/>
      <c r="G115" s="574"/>
      <c r="H115" s="574"/>
      <c r="I115" s="574"/>
      <c r="J115" s="574"/>
      <c r="K115" s="574"/>
      <c r="L115" s="574"/>
      <c r="M115" s="574"/>
    </row>
    <row r="116" spans="1:13" ht="18" customHeight="1" x14ac:dyDescent="0.2">
      <c r="A116" s="575" t="s">
        <v>13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</row>
    <row r="117" spans="1:13" ht="15.75" x14ac:dyDescent="0.25">
      <c r="A117" s="576" t="s">
        <v>97</v>
      </c>
      <c r="B117" s="577"/>
      <c r="C117" s="577"/>
      <c r="D117" s="577"/>
      <c r="E117" s="577"/>
      <c r="F117" s="577"/>
      <c r="G117" s="577"/>
      <c r="H117" s="577"/>
      <c r="I117" s="577"/>
      <c r="J117" s="577"/>
      <c r="K117" s="577"/>
      <c r="L117" s="577"/>
      <c r="M117" s="577"/>
    </row>
    <row r="118" spans="1:13" ht="9.75" customHeight="1" x14ac:dyDescent="0.2">
      <c r="A118" s="578" t="s">
        <v>71</v>
      </c>
      <c r="B118" s="579"/>
      <c r="C118" s="579"/>
      <c r="D118" s="579"/>
      <c r="E118" s="579"/>
      <c r="F118" s="579"/>
      <c r="G118" s="579"/>
      <c r="H118" s="579"/>
      <c r="I118" s="579"/>
      <c r="J118" s="579"/>
      <c r="K118" s="579"/>
      <c r="L118" s="579"/>
      <c r="M118" s="579"/>
    </row>
    <row r="119" spans="1:13" ht="15.75" x14ac:dyDescent="0.25">
      <c r="A119" s="580" t="s">
        <v>553</v>
      </c>
      <c r="B119" s="580"/>
      <c r="C119" s="580"/>
      <c r="D119" s="580"/>
      <c r="E119" s="580"/>
      <c r="F119" s="580"/>
      <c r="G119" s="580"/>
      <c r="H119" s="580"/>
      <c r="I119" s="581"/>
      <c r="J119" s="581"/>
      <c r="K119" s="581"/>
      <c r="L119" s="581"/>
      <c r="M119" s="581"/>
    </row>
    <row r="120" spans="1:13" ht="34.5" customHeight="1" thickBot="1" x14ac:dyDescent="0.25">
      <c r="A120" s="582" t="s">
        <v>72</v>
      </c>
      <c r="B120" s="583" t="s">
        <v>73</v>
      </c>
      <c r="C120" s="583"/>
      <c r="D120" s="583"/>
      <c r="E120" s="584" t="s">
        <v>101</v>
      </c>
      <c r="F120" s="584"/>
      <c r="G120" s="585" t="s">
        <v>102</v>
      </c>
      <c r="H120" s="586"/>
      <c r="I120" s="587" t="s">
        <v>103</v>
      </c>
      <c r="J120" s="588"/>
      <c r="K120" s="588"/>
      <c r="L120" s="588"/>
      <c r="M120" s="589"/>
    </row>
    <row r="121" spans="1:13" ht="13.5" customHeight="1" thickBot="1" x14ac:dyDescent="0.25">
      <c r="A121" s="582"/>
      <c r="B121" s="583"/>
      <c r="C121" s="583"/>
      <c r="D121" s="583"/>
      <c r="E121" s="585" t="s">
        <v>76</v>
      </c>
      <c r="F121" s="585" t="s">
        <v>77</v>
      </c>
      <c r="G121" s="585" t="s">
        <v>76</v>
      </c>
      <c r="H121" s="586" t="s">
        <v>77</v>
      </c>
      <c r="I121" s="590" t="s">
        <v>76</v>
      </c>
      <c r="J121" s="585" t="s">
        <v>77</v>
      </c>
      <c r="K121" s="585" t="s">
        <v>78</v>
      </c>
      <c r="L121" s="585"/>
      <c r="M121" s="591"/>
    </row>
    <row r="122" spans="1:13" ht="38.25" customHeight="1" thickBot="1" x14ac:dyDescent="0.25">
      <c r="A122" s="582"/>
      <c r="B122" s="583"/>
      <c r="C122" s="583"/>
      <c r="D122" s="583"/>
      <c r="E122" s="585"/>
      <c r="F122" s="585"/>
      <c r="G122" s="585"/>
      <c r="H122" s="586"/>
      <c r="I122" s="590"/>
      <c r="J122" s="585"/>
      <c r="K122" s="39" t="s">
        <v>104</v>
      </c>
      <c r="L122" s="40" t="s">
        <v>105</v>
      </c>
      <c r="M122" s="167" t="s">
        <v>80</v>
      </c>
    </row>
    <row r="123" spans="1:13" ht="13.5" thickBot="1" x14ac:dyDescent="0.25">
      <c r="A123" s="582"/>
      <c r="B123" s="592">
        <v>1</v>
      </c>
      <c r="C123" s="592"/>
      <c r="D123" s="592"/>
      <c r="E123" s="24">
        <v>2</v>
      </c>
      <c r="F123" s="24">
        <v>3</v>
      </c>
      <c r="G123" s="24">
        <v>4</v>
      </c>
      <c r="H123" s="166">
        <v>5</v>
      </c>
      <c r="I123" s="168">
        <v>6</v>
      </c>
      <c r="J123" s="24">
        <v>7</v>
      </c>
      <c r="K123" s="24">
        <v>8</v>
      </c>
      <c r="L123" s="24">
        <v>9</v>
      </c>
      <c r="M123" s="169">
        <v>10</v>
      </c>
    </row>
    <row r="124" spans="1:13" x14ac:dyDescent="0.2">
      <c r="A124" s="31">
        <v>1</v>
      </c>
      <c r="B124" s="566" t="s">
        <v>106</v>
      </c>
      <c r="C124" s="566"/>
      <c r="D124" s="566"/>
      <c r="E124" s="172" t="s">
        <v>164</v>
      </c>
      <c r="F124" s="172" t="s">
        <v>164</v>
      </c>
      <c r="G124" s="172" t="s">
        <v>164</v>
      </c>
      <c r="H124" s="172" t="s">
        <v>164</v>
      </c>
      <c r="I124" s="172" t="s">
        <v>164</v>
      </c>
      <c r="J124" s="172" t="s">
        <v>164</v>
      </c>
      <c r="K124" s="172" t="s">
        <v>164</v>
      </c>
      <c r="L124" s="172" t="s">
        <v>164</v>
      </c>
      <c r="M124" s="290" t="s">
        <v>164</v>
      </c>
    </row>
    <row r="125" spans="1:13" ht="23.25" customHeight="1" x14ac:dyDescent="0.2">
      <c r="A125" s="32">
        <v>2</v>
      </c>
      <c r="B125" s="567" t="s">
        <v>83</v>
      </c>
      <c r="C125" s="568" t="s">
        <v>84</v>
      </c>
      <c r="D125" s="33" t="s">
        <v>85</v>
      </c>
      <c r="E125" s="172" t="s">
        <v>164</v>
      </c>
      <c r="F125" s="172" t="s">
        <v>164</v>
      </c>
      <c r="G125" s="172" t="s">
        <v>164</v>
      </c>
      <c r="H125" s="172" t="s">
        <v>164</v>
      </c>
      <c r="I125" s="172" t="s">
        <v>164</v>
      </c>
      <c r="J125" s="172" t="s">
        <v>164</v>
      </c>
      <c r="K125" s="172" t="s">
        <v>164</v>
      </c>
      <c r="L125" s="172" t="s">
        <v>164</v>
      </c>
      <c r="M125" s="290" t="s">
        <v>164</v>
      </c>
    </row>
    <row r="126" spans="1:13" ht="23.25" customHeight="1" x14ac:dyDescent="0.2">
      <c r="A126" s="34">
        <v>3</v>
      </c>
      <c r="B126" s="567"/>
      <c r="C126" s="568"/>
      <c r="D126" s="35" t="s">
        <v>86</v>
      </c>
      <c r="E126" s="172" t="s">
        <v>164</v>
      </c>
      <c r="F126" s="172" t="s">
        <v>164</v>
      </c>
      <c r="G126" s="172" t="s">
        <v>164</v>
      </c>
      <c r="H126" s="172" t="s">
        <v>164</v>
      </c>
      <c r="I126" s="172" t="s">
        <v>164</v>
      </c>
      <c r="J126" s="172" t="s">
        <v>164</v>
      </c>
      <c r="K126" s="172" t="s">
        <v>164</v>
      </c>
      <c r="L126" s="172" t="s">
        <v>164</v>
      </c>
      <c r="M126" s="290" t="s">
        <v>164</v>
      </c>
    </row>
    <row r="127" spans="1:13" ht="23.25" customHeight="1" x14ac:dyDescent="0.2">
      <c r="A127" s="34">
        <v>4</v>
      </c>
      <c r="B127" s="567"/>
      <c r="C127" s="569" t="s">
        <v>87</v>
      </c>
      <c r="D127" s="36" t="s">
        <v>85</v>
      </c>
      <c r="E127" s="172" t="s">
        <v>164</v>
      </c>
      <c r="F127" s="172" t="s">
        <v>164</v>
      </c>
      <c r="G127" s="172" t="s">
        <v>164</v>
      </c>
      <c r="H127" s="172" t="s">
        <v>164</v>
      </c>
      <c r="I127" s="172" t="s">
        <v>164</v>
      </c>
      <c r="J127" s="172" t="s">
        <v>164</v>
      </c>
      <c r="K127" s="172" t="s">
        <v>164</v>
      </c>
      <c r="L127" s="172" t="s">
        <v>164</v>
      </c>
      <c r="M127" s="290" t="s">
        <v>164</v>
      </c>
    </row>
    <row r="128" spans="1:13" ht="23.25" customHeight="1" x14ac:dyDescent="0.2">
      <c r="A128" s="34">
        <v>5</v>
      </c>
      <c r="B128" s="567"/>
      <c r="C128" s="569"/>
      <c r="D128" s="36" t="s">
        <v>86</v>
      </c>
      <c r="E128" s="172" t="s">
        <v>164</v>
      </c>
      <c r="F128" s="172" t="s">
        <v>164</v>
      </c>
      <c r="G128" s="172" t="s">
        <v>164</v>
      </c>
      <c r="H128" s="172" t="s">
        <v>164</v>
      </c>
      <c r="I128" s="172" t="s">
        <v>164</v>
      </c>
      <c r="J128" s="172" t="s">
        <v>164</v>
      </c>
      <c r="K128" s="172" t="s">
        <v>164</v>
      </c>
      <c r="L128" s="172" t="s">
        <v>164</v>
      </c>
      <c r="M128" s="290" t="s">
        <v>164</v>
      </c>
    </row>
    <row r="129" spans="1:13" ht="23.25" customHeight="1" x14ac:dyDescent="0.2">
      <c r="A129" s="34">
        <v>6</v>
      </c>
      <c r="B129" s="570" t="s">
        <v>88</v>
      </c>
      <c r="C129" s="332" t="s">
        <v>84</v>
      </c>
      <c r="D129" s="36" t="s">
        <v>86</v>
      </c>
      <c r="E129" s="172" t="s">
        <v>164</v>
      </c>
      <c r="F129" s="172" t="s">
        <v>164</v>
      </c>
      <c r="G129" s="172" t="s">
        <v>164</v>
      </c>
      <c r="H129" s="172" t="s">
        <v>164</v>
      </c>
      <c r="I129" s="172" t="s">
        <v>164</v>
      </c>
      <c r="J129" s="172" t="s">
        <v>164</v>
      </c>
      <c r="K129" s="172" t="s">
        <v>164</v>
      </c>
      <c r="L129" s="172" t="s">
        <v>164</v>
      </c>
      <c r="M129" s="290" t="s">
        <v>164</v>
      </c>
    </row>
    <row r="130" spans="1:13" ht="23.25" customHeight="1" x14ac:dyDescent="0.2">
      <c r="A130" s="34">
        <v>7</v>
      </c>
      <c r="B130" s="570"/>
      <c r="C130" s="332" t="s">
        <v>87</v>
      </c>
      <c r="D130" s="36" t="s">
        <v>86</v>
      </c>
      <c r="E130" s="172">
        <v>-1</v>
      </c>
      <c r="F130" s="172">
        <v>-56.47</v>
      </c>
      <c r="G130" s="172">
        <v>-1</v>
      </c>
      <c r="H130" s="172">
        <v>-56.47</v>
      </c>
      <c r="I130" s="172" t="s">
        <v>164</v>
      </c>
      <c r="J130" s="172" t="s">
        <v>164</v>
      </c>
      <c r="K130" s="172" t="s">
        <v>164</v>
      </c>
      <c r="L130" s="172" t="s">
        <v>164</v>
      </c>
      <c r="M130" s="290" t="s">
        <v>164</v>
      </c>
    </row>
    <row r="131" spans="1:13" ht="23.25" customHeight="1" x14ac:dyDescent="0.2">
      <c r="A131" s="34">
        <v>8</v>
      </c>
      <c r="B131" s="571" t="s">
        <v>89</v>
      </c>
      <c r="C131" s="332" t="s">
        <v>84</v>
      </c>
      <c r="D131" s="36" t="s">
        <v>86</v>
      </c>
      <c r="E131" s="172" t="s">
        <v>164</v>
      </c>
      <c r="F131" s="172" t="s">
        <v>164</v>
      </c>
      <c r="G131" s="172" t="s">
        <v>164</v>
      </c>
      <c r="H131" s="172" t="s">
        <v>164</v>
      </c>
      <c r="I131" s="172" t="s">
        <v>164</v>
      </c>
      <c r="J131" s="172" t="s">
        <v>164</v>
      </c>
      <c r="K131" s="172" t="s">
        <v>164</v>
      </c>
      <c r="L131" s="172" t="s">
        <v>164</v>
      </c>
      <c r="M131" s="290" t="s">
        <v>164</v>
      </c>
    </row>
    <row r="132" spans="1:13" ht="23.25" customHeight="1" x14ac:dyDescent="0.2">
      <c r="A132" s="34">
        <v>9</v>
      </c>
      <c r="B132" s="571"/>
      <c r="C132" s="41" t="s">
        <v>87</v>
      </c>
      <c r="D132" s="37" t="s">
        <v>86</v>
      </c>
      <c r="E132" s="172" t="s">
        <v>164</v>
      </c>
      <c r="F132" s="172" t="s">
        <v>164</v>
      </c>
      <c r="G132" s="172" t="s">
        <v>164</v>
      </c>
      <c r="H132" s="172" t="s">
        <v>164</v>
      </c>
      <c r="I132" s="172" t="s">
        <v>164</v>
      </c>
      <c r="J132" s="172" t="s">
        <v>164</v>
      </c>
      <c r="K132" s="172" t="s">
        <v>164</v>
      </c>
      <c r="L132" s="172" t="s">
        <v>164</v>
      </c>
      <c r="M132" s="290" t="s">
        <v>164</v>
      </c>
    </row>
    <row r="133" spans="1:13" ht="21" customHeight="1" x14ac:dyDescent="0.2">
      <c r="A133" s="38">
        <v>10</v>
      </c>
      <c r="B133" s="570" t="s">
        <v>174</v>
      </c>
      <c r="C133" s="570"/>
      <c r="D133" s="570"/>
      <c r="E133" s="172">
        <v>3</v>
      </c>
      <c r="F133" s="172">
        <f>56.47+53.1+212.68</f>
        <v>322.25</v>
      </c>
      <c r="G133" s="172">
        <v>3</v>
      </c>
      <c r="H133" s="172">
        <f>56.47+53.1+212.68</f>
        <v>322.25</v>
      </c>
      <c r="I133" s="172" t="s">
        <v>164</v>
      </c>
      <c r="J133" s="172" t="s">
        <v>164</v>
      </c>
      <c r="K133" s="172" t="s">
        <v>164</v>
      </c>
      <c r="L133" s="172" t="s">
        <v>164</v>
      </c>
      <c r="M133" s="290" t="s">
        <v>164</v>
      </c>
    </row>
    <row r="134" spans="1:13" ht="16.5" customHeight="1" x14ac:dyDescent="0.2">
      <c r="A134" s="38">
        <v>11</v>
      </c>
      <c r="B134" s="570" t="s">
        <v>96</v>
      </c>
      <c r="C134" s="570"/>
      <c r="D134" s="570"/>
      <c r="E134" s="172">
        <v>3</v>
      </c>
      <c r="F134" s="172">
        <f>56.47+53.1+212.68</f>
        <v>322.25</v>
      </c>
      <c r="G134" s="172">
        <v>3</v>
      </c>
      <c r="H134" s="172">
        <f>56.47+53.1+212.68</f>
        <v>322.25</v>
      </c>
      <c r="I134" s="172">
        <f t="shared" ref="I134:M134" si="1">SUM(I124:I133)</f>
        <v>0</v>
      </c>
      <c r="J134" s="172">
        <f t="shared" si="1"/>
        <v>0</v>
      </c>
      <c r="K134" s="172">
        <f t="shared" si="1"/>
        <v>0</v>
      </c>
      <c r="L134" s="172">
        <f t="shared" si="1"/>
        <v>0</v>
      </c>
      <c r="M134" s="339">
        <f t="shared" si="1"/>
        <v>0</v>
      </c>
    </row>
    <row r="135" spans="1:13" ht="18.75" customHeight="1" x14ac:dyDescent="0.2">
      <c r="A135" s="38">
        <v>12</v>
      </c>
      <c r="B135" s="572" t="s">
        <v>107</v>
      </c>
      <c r="C135" s="572"/>
      <c r="D135" s="572"/>
      <c r="E135" s="172" t="s">
        <v>164</v>
      </c>
      <c r="F135" s="172" t="s">
        <v>164</v>
      </c>
      <c r="G135" s="172" t="s">
        <v>164</v>
      </c>
      <c r="H135" s="172" t="s">
        <v>164</v>
      </c>
      <c r="I135" s="172" t="s">
        <v>164</v>
      </c>
      <c r="J135" s="172" t="s">
        <v>164</v>
      </c>
      <c r="K135" s="172" t="s">
        <v>164</v>
      </c>
      <c r="L135" s="172" t="s">
        <v>164</v>
      </c>
      <c r="M135" s="290" t="s">
        <v>164</v>
      </c>
    </row>
    <row r="137" spans="1:13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M137" s="28" t="s">
        <v>175</v>
      </c>
    </row>
    <row r="138" spans="1:13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M138" s="29" t="s">
        <v>15</v>
      </c>
    </row>
    <row r="139" spans="1:13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M139" s="28" t="s">
        <v>1</v>
      </c>
    </row>
    <row r="140" spans="1:13" ht="18.75" customHeight="1" x14ac:dyDescent="0.3">
      <c r="A140" s="573" t="s">
        <v>108</v>
      </c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</row>
    <row r="141" spans="1:13" ht="18.75" customHeight="1" x14ac:dyDescent="0.3">
      <c r="A141" s="573" t="s">
        <v>70</v>
      </c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</row>
    <row r="142" spans="1:13" ht="15.75" x14ac:dyDescent="0.25">
      <c r="A142" s="574" t="s">
        <v>98</v>
      </c>
      <c r="B142" s="574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</row>
    <row r="143" spans="1:13" ht="18" customHeight="1" x14ac:dyDescent="0.2">
      <c r="A143" s="575" t="s">
        <v>13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</row>
    <row r="144" spans="1:13" ht="15.75" x14ac:dyDescent="0.25">
      <c r="A144" s="576" t="s">
        <v>97</v>
      </c>
      <c r="B144" s="577"/>
      <c r="C144" s="577"/>
      <c r="D144" s="577"/>
      <c r="E144" s="577"/>
      <c r="F144" s="577"/>
      <c r="G144" s="577"/>
      <c r="H144" s="577"/>
      <c r="I144" s="577"/>
      <c r="J144" s="577"/>
      <c r="K144" s="577"/>
      <c r="L144" s="577"/>
      <c r="M144" s="577"/>
    </row>
    <row r="145" spans="1:13" ht="9.75" customHeight="1" x14ac:dyDescent="0.2">
      <c r="A145" s="578" t="s">
        <v>71</v>
      </c>
      <c r="B145" s="579"/>
      <c r="C145" s="579"/>
      <c r="D145" s="579"/>
      <c r="E145" s="579"/>
      <c r="F145" s="579"/>
      <c r="G145" s="579"/>
      <c r="H145" s="579"/>
      <c r="I145" s="579"/>
      <c r="J145" s="579"/>
      <c r="K145" s="579"/>
      <c r="L145" s="579"/>
      <c r="M145" s="579"/>
    </row>
    <row r="146" spans="1:13" ht="15.75" x14ac:dyDescent="0.25">
      <c r="A146" s="580" t="s">
        <v>618</v>
      </c>
      <c r="B146" s="580"/>
      <c r="C146" s="580"/>
      <c r="D146" s="580"/>
      <c r="E146" s="580"/>
      <c r="F146" s="580"/>
      <c r="G146" s="580"/>
      <c r="H146" s="580"/>
      <c r="I146" s="581"/>
      <c r="J146" s="581"/>
      <c r="K146" s="581"/>
      <c r="L146" s="581"/>
      <c r="M146" s="581"/>
    </row>
    <row r="147" spans="1:13" ht="34.5" customHeight="1" thickBot="1" x14ac:dyDescent="0.25">
      <c r="A147" s="582" t="s">
        <v>72</v>
      </c>
      <c r="B147" s="583" t="s">
        <v>73</v>
      </c>
      <c r="C147" s="583"/>
      <c r="D147" s="583"/>
      <c r="E147" s="584" t="s">
        <v>101</v>
      </c>
      <c r="F147" s="584"/>
      <c r="G147" s="585" t="s">
        <v>102</v>
      </c>
      <c r="H147" s="586"/>
      <c r="I147" s="587" t="s">
        <v>103</v>
      </c>
      <c r="J147" s="588"/>
      <c r="K147" s="588"/>
      <c r="L147" s="588"/>
      <c r="M147" s="589"/>
    </row>
    <row r="148" spans="1:13" ht="13.5" customHeight="1" thickBot="1" x14ac:dyDescent="0.25">
      <c r="A148" s="582"/>
      <c r="B148" s="583"/>
      <c r="C148" s="583"/>
      <c r="D148" s="583"/>
      <c r="E148" s="585" t="s">
        <v>76</v>
      </c>
      <c r="F148" s="585" t="s">
        <v>77</v>
      </c>
      <c r="G148" s="585" t="s">
        <v>76</v>
      </c>
      <c r="H148" s="586" t="s">
        <v>77</v>
      </c>
      <c r="I148" s="590" t="s">
        <v>76</v>
      </c>
      <c r="J148" s="585" t="s">
        <v>77</v>
      </c>
      <c r="K148" s="585" t="s">
        <v>78</v>
      </c>
      <c r="L148" s="585"/>
      <c r="M148" s="591"/>
    </row>
    <row r="149" spans="1:13" ht="38.25" customHeight="1" thickBot="1" x14ac:dyDescent="0.25">
      <c r="A149" s="582"/>
      <c r="B149" s="583"/>
      <c r="C149" s="583"/>
      <c r="D149" s="583"/>
      <c r="E149" s="585"/>
      <c r="F149" s="585"/>
      <c r="G149" s="585"/>
      <c r="H149" s="586"/>
      <c r="I149" s="590"/>
      <c r="J149" s="585"/>
      <c r="K149" s="39" t="s">
        <v>104</v>
      </c>
      <c r="L149" s="40" t="s">
        <v>105</v>
      </c>
      <c r="M149" s="167" t="s">
        <v>80</v>
      </c>
    </row>
    <row r="150" spans="1:13" ht="13.5" thickBot="1" x14ac:dyDescent="0.25">
      <c r="A150" s="582"/>
      <c r="B150" s="592">
        <v>1</v>
      </c>
      <c r="C150" s="592"/>
      <c r="D150" s="592"/>
      <c r="E150" s="24">
        <v>2</v>
      </c>
      <c r="F150" s="24">
        <v>3</v>
      </c>
      <c r="G150" s="24">
        <v>4</v>
      </c>
      <c r="H150" s="166">
        <v>5</v>
      </c>
      <c r="I150" s="168">
        <v>6</v>
      </c>
      <c r="J150" s="24">
        <v>7</v>
      </c>
      <c r="K150" s="24">
        <v>8</v>
      </c>
      <c r="L150" s="24">
        <v>9</v>
      </c>
      <c r="M150" s="169">
        <v>10</v>
      </c>
    </row>
    <row r="151" spans="1:13" x14ac:dyDescent="0.2">
      <c r="A151" s="31">
        <v>1</v>
      </c>
      <c r="B151" s="566" t="s">
        <v>106</v>
      </c>
      <c r="C151" s="566"/>
      <c r="D151" s="566"/>
      <c r="E151" s="172" t="s">
        <v>164</v>
      </c>
      <c r="F151" s="172" t="s">
        <v>164</v>
      </c>
      <c r="G151" s="172" t="s">
        <v>164</v>
      </c>
      <c r="H151" s="172" t="s">
        <v>164</v>
      </c>
      <c r="I151" s="172" t="s">
        <v>164</v>
      </c>
      <c r="J151" s="172" t="s">
        <v>164</v>
      </c>
      <c r="K151" s="172" t="s">
        <v>164</v>
      </c>
      <c r="L151" s="172" t="s">
        <v>164</v>
      </c>
      <c r="M151" s="290" t="s">
        <v>164</v>
      </c>
    </row>
    <row r="152" spans="1:13" ht="23.25" customHeight="1" x14ac:dyDescent="0.2">
      <c r="A152" s="32">
        <v>2</v>
      </c>
      <c r="B152" s="567" t="s">
        <v>83</v>
      </c>
      <c r="C152" s="568" t="s">
        <v>84</v>
      </c>
      <c r="D152" s="33" t="s">
        <v>85</v>
      </c>
      <c r="E152" s="172" t="s">
        <v>164</v>
      </c>
      <c r="F152" s="172" t="s">
        <v>164</v>
      </c>
      <c r="G152" s="172" t="s">
        <v>164</v>
      </c>
      <c r="H152" s="172" t="s">
        <v>164</v>
      </c>
      <c r="I152" s="172" t="s">
        <v>164</v>
      </c>
      <c r="J152" s="172" t="s">
        <v>164</v>
      </c>
      <c r="K152" s="172" t="s">
        <v>164</v>
      </c>
      <c r="L152" s="172" t="s">
        <v>164</v>
      </c>
      <c r="M152" s="290" t="s">
        <v>164</v>
      </c>
    </row>
    <row r="153" spans="1:13" ht="23.25" customHeight="1" x14ac:dyDescent="0.2">
      <c r="A153" s="34">
        <v>3</v>
      </c>
      <c r="B153" s="567"/>
      <c r="C153" s="568"/>
      <c r="D153" s="35" t="s">
        <v>86</v>
      </c>
      <c r="E153" s="172" t="s">
        <v>164</v>
      </c>
      <c r="F153" s="172" t="s">
        <v>164</v>
      </c>
      <c r="G153" s="172" t="s">
        <v>164</v>
      </c>
      <c r="H153" s="172" t="s">
        <v>164</v>
      </c>
      <c r="I153" s="172" t="s">
        <v>164</v>
      </c>
      <c r="J153" s="172" t="s">
        <v>164</v>
      </c>
      <c r="K153" s="172" t="s">
        <v>164</v>
      </c>
      <c r="L153" s="172" t="s">
        <v>164</v>
      </c>
      <c r="M153" s="290" t="s">
        <v>164</v>
      </c>
    </row>
    <row r="154" spans="1:13" ht="23.25" customHeight="1" x14ac:dyDescent="0.2">
      <c r="A154" s="34">
        <v>4</v>
      </c>
      <c r="B154" s="567"/>
      <c r="C154" s="569" t="s">
        <v>87</v>
      </c>
      <c r="D154" s="36" t="s">
        <v>85</v>
      </c>
      <c r="E154" s="172" t="s">
        <v>164</v>
      </c>
      <c r="F154" s="172" t="s">
        <v>164</v>
      </c>
      <c r="G154" s="172" t="s">
        <v>164</v>
      </c>
      <c r="H154" s="172" t="s">
        <v>164</v>
      </c>
      <c r="I154" s="172" t="s">
        <v>164</v>
      </c>
      <c r="J154" s="172" t="s">
        <v>164</v>
      </c>
      <c r="K154" s="172" t="s">
        <v>164</v>
      </c>
      <c r="L154" s="172" t="s">
        <v>164</v>
      </c>
      <c r="M154" s="290" t="s">
        <v>164</v>
      </c>
    </row>
    <row r="155" spans="1:13" ht="23.25" customHeight="1" x14ac:dyDescent="0.2">
      <c r="A155" s="34">
        <v>5</v>
      </c>
      <c r="B155" s="567"/>
      <c r="C155" s="569"/>
      <c r="D155" s="36" t="s">
        <v>86</v>
      </c>
      <c r="E155" s="172" t="s">
        <v>164</v>
      </c>
      <c r="F155" s="172" t="s">
        <v>164</v>
      </c>
      <c r="G155" s="172" t="s">
        <v>164</v>
      </c>
      <c r="H155" s="172" t="s">
        <v>164</v>
      </c>
      <c r="I155" s="172" t="s">
        <v>164</v>
      </c>
      <c r="J155" s="172" t="s">
        <v>164</v>
      </c>
      <c r="K155" s="172" t="s">
        <v>164</v>
      </c>
      <c r="L155" s="172" t="s">
        <v>164</v>
      </c>
      <c r="M155" s="290" t="s">
        <v>164</v>
      </c>
    </row>
    <row r="156" spans="1:13" ht="23.25" customHeight="1" x14ac:dyDescent="0.2">
      <c r="A156" s="34">
        <v>6</v>
      </c>
      <c r="B156" s="570" t="s">
        <v>88</v>
      </c>
      <c r="C156" s="349" t="s">
        <v>84</v>
      </c>
      <c r="D156" s="36" t="s">
        <v>86</v>
      </c>
      <c r="E156" s="172" t="s">
        <v>164</v>
      </c>
      <c r="F156" s="172" t="s">
        <v>164</v>
      </c>
      <c r="G156" s="172" t="s">
        <v>164</v>
      </c>
      <c r="H156" s="172" t="s">
        <v>164</v>
      </c>
      <c r="I156" s="172" t="s">
        <v>164</v>
      </c>
      <c r="J156" s="172" t="s">
        <v>164</v>
      </c>
      <c r="K156" s="172" t="s">
        <v>164</v>
      </c>
      <c r="L156" s="172" t="s">
        <v>164</v>
      </c>
      <c r="M156" s="290" t="s">
        <v>164</v>
      </c>
    </row>
    <row r="157" spans="1:13" ht="23.25" customHeight="1" x14ac:dyDescent="0.2">
      <c r="A157" s="34">
        <v>7</v>
      </c>
      <c r="B157" s="570"/>
      <c r="C157" s="349" t="s">
        <v>87</v>
      </c>
      <c r="D157" s="36" t="s">
        <v>86</v>
      </c>
      <c r="E157" s="172" t="s">
        <v>164</v>
      </c>
      <c r="F157" s="172" t="s">
        <v>164</v>
      </c>
      <c r="G157" s="172" t="s">
        <v>164</v>
      </c>
      <c r="H157" s="172" t="s">
        <v>164</v>
      </c>
      <c r="I157" s="172" t="s">
        <v>164</v>
      </c>
      <c r="J157" s="172" t="s">
        <v>164</v>
      </c>
      <c r="K157" s="172" t="s">
        <v>164</v>
      </c>
      <c r="L157" s="172" t="s">
        <v>164</v>
      </c>
      <c r="M157" s="290" t="s">
        <v>164</v>
      </c>
    </row>
    <row r="158" spans="1:13" ht="23.25" customHeight="1" x14ac:dyDescent="0.2">
      <c r="A158" s="34">
        <v>8</v>
      </c>
      <c r="B158" s="571" t="s">
        <v>89</v>
      </c>
      <c r="C158" s="349" t="s">
        <v>84</v>
      </c>
      <c r="D158" s="36" t="s">
        <v>86</v>
      </c>
      <c r="E158" s="172" t="s">
        <v>164</v>
      </c>
      <c r="F158" s="172" t="s">
        <v>164</v>
      </c>
      <c r="G158" s="172" t="s">
        <v>164</v>
      </c>
      <c r="H158" s="172" t="s">
        <v>164</v>
      </c>
      <c r="I158" s="172" t="s">
        <v>164</v>
      </c>
      <c r="J158" s="172" t="s">
        <v>164</v>
      </c>
      <c r="K158" s="172" t="s">
        <v>164</v>
      </c>
      <c r="L158" s="172" t="s">
        <v>164</v>
      </c>
      <c r="M158" s="290" t="s">
        <v>164</v>
      </c>
    </row>
    <row r="159" spans="1:13" ht="23.25" customHeight="1" x14ac:dyDescent="0.2">
      <c r="A159" s="34">
        <v>9</v>
      </c>
      <c r="B159" s="571"/>
      <c r="C159" s="41" t="s">
        <v>87</v>
      </c>
      <c r="D159" s="37" t="s">
        <v>86</v>
      </c>
      <c r="E159" s="172" t="s">
        <v>164</v>
      </c>
      <c r="F159" s="172" t="s">
        <v>164</v>
      </c>
      <c r="G159" s="172" t="s">
        <v>164</v>
      </c>
      <c r="H159" s="172" t="s">
        <v>164</v>
      </c>
      <c r="I159" s="172" t="s">
        <v>164</v>
      </c>
      <c r="J159" s="172" t="s">
        <v>164</v>
      </c>
      <c r="K159" s="172" t="s">
        <v>164</v>
      </c>
      <c r="L159" s="172" t="s">
        <v>164</v>
      </c>
      <c r="M159" s="290" t="s">
        <v>164</v>
      </c>
    </row>
    <row r="160" spans="1:13" ht="21" customHeight="1" x14ac:dyDescent="0.2">
      <c r="A160" s="38">
        <v>10</v>
      </c>
      <c r="B160" s="570" t="s">
        <v>174</v>
      </c>
      <c r="C160" s="570"/>
      <c r="D160" s="570"/>
      <c r="E160" s="172" t="s">
        <v>164</v>
      </c>
      <c r="F160" s="172" t="s">
        <v>164</v>
      </c>
      <c r="G160" s="172" t="s">
        <v>164</v>
      </c>
      <c r="H160" s="172" t="s">
        <v>164</v>
      </c>
      <c r="I160" s="172" t="s">
        <v>164</v>
      </c>
      <c r="J160" s="172" t="s">
        <v>164</v>
      </c>
      <c r="K160" s="172" t="s">
        <v>164</v>
      </c>
      <c r="L160" s="172" t="s">
        <v>164</v>
      </c>
      <c r="M160" s="290" t="s">
        <v>164</v>
      </c>
    </row>
    <row r="161" spans="1:13" ht="16.5" customHeight="1" x14ac:dyDescent="0.2">
      <c r="A161" s="38">
        <v>11</v>
      </c>
      <c r="B161" s="570" t="s">
        <v>96</v>
      </c>
      <c r="C161" s="570"/>
      <c r="D161" s="570"/>
      <c r="E161" s="172">
        <f t="shared" ref="E161:H161" si="2">SUM(E151:E160)</f>
        <v>0</v>
      </c>
      <c r="F161" s="172">
        <f t="shared" si="2"/>
        <v>0</v>
      </c>
      <c r="G161" s="172">
        <f t="shared" si="2"/>
        <v>0</v>
      </c>
      <c r="H161" s="172">
        <f t="shared" si="2"/>
        <v>0</v>
      </c>
      <c r="I161" s="172">
        <f t="shared" ref="I161:M161" si="3">SUM(I151:I160)</f>
        <v>0</v>
      </c>
      <c r="J161" s="172">
        <f t="shared" si="3"/>
        <v>0</v>
      </c>
      <c r="K161" s="172">
        <f t="shared" si="3"/>
        <v>0</v>
      </c>
      <c r="L161" s="172">
        <f t="shared" si="3"/>
        <v>0</v>
      </c>
      <c r="M161" s="339">
        <f t="shared" si="3"/>
        <v>0</v>
      </c>
    </row>
    <row r="162" spans="1:13" ht="18.75" customHeight="1" x14ac:dyDescent="0.2">
      <c r="A162" s="38">
        <v>12</v>
      </c>
      <c r="B162" s="572" t="s">
        <v>107</v>
      </c>
      <c r="C162" s="572"/>
      <c r="D162" s="572"/>
      <c r="E162" s="172" t="s">
        <v>164</v>
      </c>
      <c r="F162" s="172" t="s">
        <v>164</v>
      </c>
      <c r="G162" s="172" t="s">
        <v>164</v>
      </c>
      <c r="H162" s="172" t="s">
        <v>164</v>
      </c>
      <c r="I162" s="172" t="s">
        <v>164</v>
      </c>
      <c r="J162" s="172" t="s">
        <v>164</v>
      </c>
      <c r="K162" s="172" t="s">
        <v>164</v>
      </c>
      <c r="L162" s="172" t="s">
        <v>164</v>
      </c>
      <c r="M162" s="290" t="s">
        <v>164</v>
      </c>
    </row>
  </sheetData>
  <mergeCells count="174">
    <mergeCell ref="B124:D124"/>
    <mergeCell ref="B125:B128"/>
    <mergeCell ref="C125:C126"/>
    <mergeCell ref="C127:C128"/>
    <mergeCell ref="B129:B130"/>
    <mergeCell ref="B131:B132"/>
    <mergeCell ref="B133:D133"/>
    <mergeCell ref="B134:D134"/>
    <mergeCell ref="B135:D135"/>
    <mergeCell ref="A113:M113"/>
    <mergeCell ref="A114:M114"/>
    <mergeCell ref="A115:M115"/>
    <mergeCell ref="A116:M116"/>
    <mergeCell ref="A117:M117"/>
    <mergeCell ref="A118:M118"/>
    <mergeCell ref="A119:M119"/>
    <mergeCell ref="A120:A123"/>
    <mergeCell ref="B120:D122"/>
    <mergeCell ref="E120:F120"/>
    <mergeCell ref="G120:H120"/>
    <mergeCell ref="I120:M120"/>
    <mergeCell ref="E121:E122"/>
    <mergeCell ref="F121:F122"/>
    <mergeCell ref="G121:G122"/>
    <mergeCell ref="H121:H122"/>
    <mergeCell ref="I121:I122"/>
    <mergeCell ref="J121:J122"/>
    <mergeCell ref="K121:M121"/>
    <mergeCell ref="B123:D123"/>
    <mergeCell ref="A4:M4"/>
    <mergeCell ref="A5:M5"/>
    <mergeCell ref="A6:M6"/>
    <mergeCell ref="A7:M7"/>
    <mergeCell ref="A8:M8"/>
    <mergeCell ref="B15:D15"/>
    <mergeCell ref="B16:B19"/>
    <mergeCell ref="C16:C17"/>
    <mergeCell ref="C18:C19"/>
    <mergeCell ref="E12:E13"/>
    <mergeCell ref="A9:M9"/>
    <mergeCell ref="A10:M10"/>
    <mergeCell ref="A11:A14"/>
    <mergeCell ref="B11:D13"/>
    <mergeCell ref="E11:F11"/>
    <mergeCell ref="G11:H11"/>
    <mergeCell ref="I11:M11"/>
    <mergeCell ref="J12:J13"/>
    <mergeCell ref="K12:M12"/>
    <mergeCell ref="B14:D14"/>
    <mergeCell ref="F12:F13"/>
    <mergeCell ref="G12:G13"/>
    <mergeCell ref="H12:H13"/>
    <mergeCell ref="I12:I13"/>
    <mergeCell ref="A30:M30"/>
    <mergeCell ref="A31:M31"/>
    <mergeCell ref="A32:M32"/>
    <mergeCell ref="A33:M33"/>
    <mergeCell ref="A34:M34"/>
    <mergeCell ref="B20:B21"/>
    <mergeCell ref="B22:B23"/>
    <mergeCell ref="B24:D24"/>
    <mergeCell ref="B25:D25"/>
    <mergeCell ref="B26:D26"/>
    <mergeCell ref="B41:D41"/>
    <mergeCell ref="B42:B45"/>
    <mergeCell ref="C42:C43"/>
    <mergeCell ref="C44:C45"/>
    <mergeCell ref="B46:B47"/>
    <mergeCell ref="A35:M35"/>
    <mergeCell ref="A36:M36"/>
    <mergeCell ref="A37:A40"/>
    <mergeCell ref="B37:D39"/>
    <mergeCell ref="E37:F37"/>
    <mergeCell ref="G37:H37"/>
    <mergeCell ref="I37:M37"/>
    <mergeCell ref="E38:E39"/>
    <mergeCell ref="F38:F39"/>
    <mergeCell ref="G38:G39"/>
    <mergeCell ref="H38:H39"/>
    <mergeCell ref="I38:I39"/>
    <mergeCell ref="J38:J39"/>
    <mergeCell ref="K38:M38"/>
    <mergeCell ref="B40:D40"/>
    <mergeCell ref="A59:M59"/>
    <mergeCell ref="A60:M60"/>
    <mergeCell ref="A61:M61"/>
    <mergeCell ref="A62:M62"/>
    <mergeCell ref="A63:M63"/>
    <mergeCell ref="B48:B49"/>
    <mergeCell ref="B50:D50"/>
    <mergeCell ref="B51:D51"/>
    <mergeCell ref="B52:D52"/>
    <mergeCell ref="B70:D70"/>
    <mergeCell ref="B71:B74"/>
    <mergeCell ref="C71:C72"/>
    <mergeCell ref="C73:C74"/>
    <mergeCell ref="B75:B76"/>
    <mergeCell ref="A64:M64"/>
    <mergeCell ref="A65:M65"/>
    <mergeCell ref="A66:A69"/>
    <mergeCell ref="B66:D68"/>
    <mergeCell ref="E66:F66"/>
    <mergeCell ref="G66:H66"/>
    <mergeCell ref="I66:M66"/>
    <mergeCell ref="E67:E68"/>
    <mergeCell ref="F67:F68"/>
    <mergeCell ref="G67:G68"/>
    <mergeCell ref="H67:H68"/>
    <mergeCell ref="I67:I68"/>
    <mergeCell ref="J67:J68"/>
    <mergeCell ref="K67:M67"/>
    <mergeCell ref="B69:D69"/>
    <mergeCell ref="A86:M86"/>
    <mergeCell ref="A87:M87"/>
    <mergeCell ref="A88:M88"/>
    <mergeCell ref="A89:M89"/>
    <mergeCell ref="A90:M90"/>
    <mergeCell ref="B77:B78"/>
    <mergeCell ref="B79:D79"/>
    <mergeCell ref="B80:D80"/>
    <mergeCell ref="B81:D81"/>
    <mergeCell ref="A91:M91"/>
    <mergeCell ref="A92:M92"/>
    <mergeCell ref="A93:A96"/>
    <mergeCell ref="B93:D95"/>
    <mergeCell ref="E93:F93"/>
    <mergeCell ref="G93:H93"/>
    <mergeCell ref="I93:M93"/>
    <mergeCell ref="E94:E95"/>
    <mergeCell ref="F94:F95"/>
    <mergeCell ref="G94:G95"/>
    <mergeCell ref="H94:H95"/>
    <mergeCell ref="I94:I95"/>
    <mergeCell ref="J94:J95"/>
    <mergeCell ref="K94:M94"/>
    <mergeCell ref="B96:D96"/>
    <mergeCell ref="B104:B105"/>
    <mergeCell ref="B106:D106"/>
    <mergeCell ref="B107:D107"/>
    <mergeCell ref="B108:D108"/>
    <mergeCell ref="B97:D97"/>
    <mergeCell ref="B98:B101"/>
    <mergeCell ref="C98:C99"/>
    <mergeCell ref="C100:C101"/>
    <mergeCell ref="B102:B103"/>
    <mergeCell ref="A140:M140"/>
    <mergeCell ref="A141:M141"/>
    <mergeCell ref="A142:M142"/>
    <mergeCell ref="A143:M143"/>
    <mergeCell ref="A144:M144"/>
    <mergeCell ref="A145:M145"/>
    <mergeCell ref="A146:M146"/>
    <mergeCell ref="A147:A150"/>
    <mergeCell ref="B147:D149"/>
    <mergeCell ref="E147:F147"/>
    <mergeCell ref="G147:H147"/>
    <mergeCell ref="I147:M147"/>
    <mergeCell ref="E148:E149"/>
    <mergeCell ref="F148:F149"/>
    <mergeCell ref="G148:G149"/>
    <mergeCell ref="H148:H149"/>
    <mergeCell ref="I148:I149"/>
    <mergeCell ref="J148:J149"/>
    <mergeCell ref="K148:M148"/>
    <mergeCell ref="B150:D150"/>
    <mergeCell ref="B151:D151"/>
    <mergeCell ref="B152:B155"/>
    <mergeCell ref="C152:C153"/>
    <mergeCell ref="C154:C155"/>
    <mergeCell ref="B156:B157"/>
    <mergeCell ref="B158:B159"/>
    <mergeCell ref="B160:D160"/>
    <mergeCell ref="B161:D161"/>
    <mergeCell ref="B162:D162"/>
  </mergeCells>
  <pageMargins left="0.9055118110236221" right="0.11811023622047245" top="0.74803149606299213" bottom="0.35433070866141736" header="0.31496062992125984" footer="0.11811023622047245"/>
  <pageSetup paperSize="9" scale="90" orientation="landscape" r:id="rId1"/>
  <rowBreaks count="5" manualBreakCount="5">
    <brk id="26" max="13" man="1"/>
    <brk id="54" max="13" man="1"/>
    <brk id="81" max="13" man="1"/>
    <brk id="109" max="13" man="1"/>
    <brk id="136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view="pageBreakPreview" topLeftCell="A226" zoomScale="95" zoomScaleNormal="100" zoomScaleSheetLayoutView="95" workbookViewId="0">
      <selection activeCell="A225" sqref="A225:A229"/>
    </sheetView>
  </sheetViews>
  <sheetFormatPr defaultRowHeight="12.75" x14ac:dyDescent="0.2"/>
  <cols>
    <col min="1" max="1" width="4.85546875" customWidth="1"/>
    <col min="2" max="2" width="13.7109375" customWidth="1"/>
    <col min="3" max="3" width="12.7109375" customWidth="1"/>
    <col min="4" max="4" width="21" customWidth="1"/>
    <col min="5" max="8" width="7.5703125" customWidth="1"/>
    <col min="12" max="12" width="13" customWidth="1"/>
    <col min="13" max="15" width="8" customWidth="1"/>
    <col min="16" max="16" width="7.140625" customWidth="1"/>
    <col min="17" max="17" width="1.7109375" customWidth="1"/>
  </cols>
  <sheetData>
    <row r="1" spans="1:17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78" t="s">
        <v>175</v>
      </c>
    </row>
    <row r="2" spans="1:17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2" t="s">
        <v>15</v>
      </c>
    </row>
    <row r="3" spans="1:17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78" t="s">
        <v>69</v>
      </c>
    </row>
    <row r="4" spans="1:17" ht="18.75" x14ac:dyDescent="0.3">
      <c r="A4" s="573" t="s">
        <v>388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</row>
    <row r="5" spans="1:17" ht="19.5" x14ac:dyDescent="0.35">
      <c r="A5" s="573" t="s">
        <v>389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</row>
    <row r="6" spans="1:17" ht="12" customHeight="1" x14ac:dyDescent="0.25">
      <c r="A6" s="186"/>
      <c r="B6" s="52"/>
      <c r="C6" s="52"/>
      <c r="D6" s="52"/>
      <c r="E6" s="52"/>
      <c r="F6" s="52"/>
      <c r="G6" s="52"/>
      <c r="H6" s="188"/>
      <c r="I6" s="188"/>
      <c r="J6" s="189" t="s">
        <v>13</v>
      </c>
      <c r="K6" s="188"/>
      <c r="L6" s="188"/>
      <c r="M6" s="188"/>
      <c r="N6" s="188"/>
      <c r="O6" s="52"/>
      <c r="P6" s="52"/>
    </row>
    <row r="7" spans="1:17" ht="8.25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7" ht="15.75" x14ac:dyDescent="0.25">
      <c r="A8" s="576" t="s">
        <v>97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</row>
    <row r="9" spans="1:17" ht="9.75" customHeight="1" x14ac:dyDescent="0.2">
      <c r="A9" s="578" t="s">
        <v>71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</row>
    <row r="10" spans="1:17" ht="14.25" customHeight="1" x14ac:dyDescent="0.25">
      <c r="A10" s="580" t="s">
        <v>529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</row>
    <row r="11" spans="1:17" ht="34.5" customHeight="1" thickBot="1" x14ac:dyDescent="0.25">
      <c r="A11" s="582" t="s">
        <v>72</v>
      </c>
      <c r="B11" s="583" t="s">
        <v>73</v>
      </c>
      <c r="C11" s="583"/>
      <c r="D11" s="583"/>
      <c r="E11" s="608" t="s">
        <v>100</v>
      </c>
      <c r="F11" s="608"/>
      <c r="G11" s="609" t="s">
        <v>74</v>
      </c>
      <c r="H11" s="609"/>
      <c r="I11" s="609"/>
      <c r="J11" s="609"/>
      <c r="K11" s="609"/>
      <c r="L11" s="609"/>
      <c r="M11" s="608" t="s">
        <v>99</v>
      </c>
      <c r="N11" s="608"/>
      <c r="O11" s="608" t="s">
        <v>75</v>
      </c>
      <c r="P11" s="610"/>
      <c r="Q11" s="292"/>
    </row>
    <row r="12" spans="1:17" ht="13.5" thickBot="1" x14ac:dyDescent="0.25">
      <c r="A12" s="582"/>
      <c r="B12" s="583"/>
      <c r="C12" s="583"/>
      <c r="D12" s="583"/>
      <c r="E12" s="611" t="s">
        <v>76</v>
      </c>
      <c r="F12" s="611" t="s">
        <v>77</v>
      </c>
      <c r="G12" s="611" t="s">
        <v>76</v>
      </c>
      <c r="H12" s="611" t="s">
        <v>77</v>
      </c>
      <c r="I12" s="612" t="s">
        <v>78</v>
      </c>
      <c r="J12" s="612"/>
      <c r="K12" s="612"/>
      <c r="L12" s="612"/>
      <c r="M12" s="611" t="s">
        <v>76</v>
      </c>
      <c r="N12" s="613" t="s">
        <v>77</v>
      </c>
      <c r="O12" s="611" t="s">
        <v>76</v>
      </c>
      <c r="P12" s="614" t="s">
        <v>77</v>
      </c>
      <c r="Q12" s="292"/>
    </row>
    <row r="13" spans="1:17" ht="13.5" thickBot="1" x14ac:dyDescent="0.25">
      <c r="A13" s="582"/>
      <c r="B13" s="583"/>
      <c r="C13" s="583"/>
      <c r="D13" s="583"/>
      <c r="E13" s="611"/>
      <c r="F13" s="611"/>
      <c r="G13" s="611"/>
      <c r="H13" s="611"/>
      <c r="I13" s="616" t="s">
        <v>79</v>
      </c>
      <c r="J13" s="617" t="s">
        <v>80</v>
      </c>
      <c r="K13" s="617"/>
      <c r="L13" s="617"/>
      <c r="M13" s="611"/>
      <c r="N13" s="613"/>
      <c r="O13" s="611"/>
      <c r="P13" s="615"/>
      <c r="Q13" s="292"/>
    </row>
    <row r="14" spans="1:17" ht="53.25" customHeight="1" thickBot="1" x14ac:dyDescent="0.25">
      <c r="A14" s="582"/>
      <c r="B14" s="583"/>
      <c r="C14" s="583"/>
      <c r="D14" s="583"/>
      <c r="E14" s="611"/>
      <c r="F14" s="611"/>
      <c r="G14" s="611"/>
      <c r="H14" s="611"/>
      <c r="I14" s="616"/>
      <c r="J14" s="22" t="s">
        <v>527</v>
      </c>
      <c r="K14" s="22" t="s">
        <v>81</v>
      </c>
      <c r="L14" s="23" t="s">
        <v>82</v>
      </c>
      <c r="M14" s="611"/>
      <c r="N14" s="613"/>
      <c r="O14" s="611"/>
      <c r="P14" s="614"/>
      <c r="Q14" s="292"/>
    </row>
    <row r="15" spans="1:17" x14ac:dyDescent="0.2">
      <c r="A15" s="607"/>
      <c r="B15" s="583">
        <v>1</v>
      </c>
      <c r="C15" s="583"/>
      <c r="D15" s="583"/>
      <c r="E15" s="171">
        <v>2</v>
      </c>
      <c r="F15" s="171">
        <v>3</v>
      </c>
      <c r="G15" s="171">
        <v>4</v>
      </c>
      <c r="H15" s="171">
        <v>5</v>
      </c>
      <c r="I15" s="171">
        <v>6</v>
      </c>
      <c r="J15" s="171">
        <v>7</v>
      </c>
      <c r="K15" s="171">
        <v>8</v>
      </c>
      <c r="L15" s="171">
        <v>9</v>
      </c>
      <c r="M15" s="171">
        <v>10</v>
      </c>
      <c r="N15" s="171">
        <v>11</v>
      </c>
      <c r="O15" s="171">
        <v>12</v>
      </c>
      <c r="P15" s="291">
        <v>13</v>
      </c>
      <c r="Q15" s="292"/>
    </row>
    <row r="16" spans="1:17" ht="15.75" customHeight="1" thickBot="1" x14ac:dyDescent="0.25">
      <c r="A16" s="190">
        <v>1</v>
      </c>
      <c r="B16" s="595" t="s">
        <v>83</v>
      </c>
      <c r="C16" s="597" t="s">
        <v>84</v>
      </c>
      <c r="D16" s="191" t="s">
        <v>85</v>
      </c>
      <c r="E16" s="172" t="s">
        <v>164</v>
      </c>
      <c r="F16" s="172" t="s">
        <v>164</v>
      </c>
      <c r="G16" s="172" t="s">
        <v>164</v>
      </c>
      <c r="H16" s="172" t="s">
        <v>164</v>
      </c>
      <c r="I16" s="172" t="s">
        <v>164</v>
      </c>
      <c r="J16" s="172" t="s">
        <v>164</v>
      </c>
      <c r="K16" s="172" t="s">
        <v>164</v>
      </c>
      <c r="L16" s="172" t="s">
        <v>164</v>
      </c>
      <c r="M16" s="172" t="s">
        <v>164</v>
      </c>
      <c r="N16" s="172" t="s">
        <v>164</v>
      </c>
      <c r="O16" s="172" t="s">
        <v>164</v>
      </c>
      <c r="P16" s="172" t="s">
        <v>164</v>
      </c>
      <c r="Q16" s="292"/>
    </row>
    <row r="17" spans="1:17" ht="15.75" customHeight="1" thickBot="1" x14ac:dyDescent="0.25">
      <c r="A17" s="25">
        <v>2</v>
      </c>
      <c r="B17" s="596"/>
      <c r="C17" s="598"/>
      <c r="D17" s="192" t="s">
        <v>86</v>
      </c>
      <c r="E17" s="172" t="s">
        <v>164</v>
      </c>
      <c r="F17" s="172" t="s">
        <v>164</v>
      </c>
      <c r="G17" s="172" t="s">
        <v>164</v>
      </c>
      <c r="H17" s="172" t="s">
        <v>164</v>
      </c>
      <c r="I17" s="172" t="s">
        <v>164</v>
      </c>
      <c r="J17" s="172" t="s">
        <v>164</v>
      </c>
      <c r="K17" s="172" t="s">
        <v>164</v>
      </c>
      <c r="L17" s="172" t="s">
        <v>164</v>
      </c>
      <c r="M17" s="172" t="s">
        <v>164</v>
      </c>
      <c r="N17" s="172" t="s">
        <v>164</v>
      </c>
      <c r="O17" s="172" t="s">
        <v>164</v>
      </c>
      <c r="P17" s="172" t="s">
        <v>164</v>
      </c>
      <c r="Q17" s="292"/>
    </row>
    <row r="18" spans="1:17" ht="15.75" customHeight="1" thickBot="1" x14ac:dyDescent="0.25">
      <c r="A18" s="25">
        <v>3</v>
      </c>
      <c r="B18" s="596"/>
      <c r="C18" s="599" t="s">
        <v>87</v>
      </c>
      <c r="D18" s="193" t="s">
        <v>85</v>
      </c>
      <c r="E18" s="172" t="s">
        <v>164</v>
      </c>
      <c r="F18" s="172" t="s">
        <v>164</v>
      </c>
      <c r="G18" s="172" t="s">
        <v>164</v>
      </c>
      <c r="H18" s="172" t="s">
        <v>164</v>
      </c>
      <c r="I18" s="172" t="s">
        <v>164</v>
      </c>
      <c r="J18" s="172" t="s">
        <v>164</v>
      </c>
      <c r="K18" s="172" t="s">
        <v>164</v>
      </c>
      <c r="L18" s="172" t="s">
        <v>164</v>
      </c>
      <c r="M18" s="172" t="s">
        <v>164</v>
      </c>
      <c r="N18" s="172" t="s">
        <v>164</v>
      </c>
      <c r="O18" s="172" t="s">
        <v>164</v>
      </c>
      <c r="P18" s="172" t="s">
        <v>164</v>
      </c>
      <c r="Q18" s="292"/>
    </row>
    <row r="19" spans="1:17" ht="15.75" customHeight="1" x14ac:dyDescent="0.2">
      <c r="A19" s="25">
        <v>4</v>
      </c>
      <c r="B19" s="596"/>
      <c r="C19" s="599"/>
      <c r="D19" s="193" t="s">
        <v>86</v>
      </c>
      <c r="E19" s="172" t="s">
        <v>164</v>
      </c>
      <c r="F19" s="172" t="s">
        <v>164</v>
      </c>
      <c r="G19" s="172" t="s">
        <v>164</v>
      </c>
      <c r="H19" s="172" t="s">
        <v>164</v>
      </c>
      <c r="I19" s="172" t="s">
        <v>164</v>
      </c>
      <c r="J19" s="172" t="s">
        <v>164</v>
      </c>
      <c r="K19" s="172" t="s">
        <v>164</v>
      </c>
      <c r="L19" s="172" t="s">
        <v>164</v>
      </c>
      <c r="M19" s="172" t="s">
        <v>164</v>
      </c>
      <c r="N19" s="172" t="s">
        <v>164</v>
      </c>
      <c r="O19" s="172" t="s">
        <v>164</v>
      </c>
      <c r="P19" s="172" t="s">
        <v>164</v>
      </c>
      <c r="Q19" s="292"/>
    </row>
    <row r="20" spans="1:17" ht="15.75" customHeight="1" x14ac:dyDescent="0.2">
      <c r="A20" s="25">
        <v>5</v>
      </c>
      <c r="B20" s="600" t="s">
        <v>88</v>
      </c>
      <c r="C20" s="289" t="s">
        <v>84</v>
      </c>
      <c r="D20" s="170" t="s">
        <v>86</v>
      </c>
      <c r="E20" s="172" t="s">
        <v>164</v>
      </c>
      <c r="F20" s="172" t="s">
        <v>164</v>
      </c>
      <c r="G20" s="172" t="s">
        <v>164</v>
      </c>
      <c r="H20" s="172" t="s">
        <v>164</v>
      </c>
      <c r="I20" s="172" t="s">
        <v>164</v>
      </c>
      <c r="J20" s="172" t="s">
        <v>164</v>
      </c>
      <c r="K20" s="172" t="s">
        <v>164</v>
      </c>
      <c r="L20" s="172" t="s">
        <v>164</v>
      </c>
      <c r="M20" s="172" t="s">
        <v>164</v>
      </c>
      <c r="N20" s="172" t="s">
        <v>164</v>
      </c>
      <c r="O20" s="172" t="s">
        <v>164</v>
      </c>
      <c r="P20" s="172" t="s">
        <v>164</v>
      </c>
      <c r="Q20" s="292"/>
    </row>
    <row r="21" spans="1:17" ht="15.75" customHeight="1" x14ac:dyDescent="0.2">
      <c r="A21" s="25">
        <v>6</v>
      </c>
      <c r="B21" s="600"/>
      <c r="C21" s="289" t="s">
        <v>87</v>
      </c>
      <c r="D21" s="170" t="s">
        <v>86</v>
      </c>
      <c r="E21" s="172" t="s">
        <v>164</v>
      </c>
      <c r="F21" s="172" t="s">
        <v>164</v>
      </c>
      <c r="G21" s="172" t="s">
        <v>164</v>
      </c>
      <c r="H21" s="172" t="s">
        <v>164</v>
      </c>
      <c r="I21" s="172" t="s">
        <v>164</v>
      </c>
      <c r="J21" s="172" t="s">
        <v>164</v>
      </c>
      <c r="K21" s="172" t="s">
        <v>164</v>
      </c>
      <c r="L21" s="172" t="s">
        <v>164</v>
      </c>
      <c r="M21" s="172" t="s">
        <v>164</v>
      </c>
      <c r="N21" s="172" t="s">
        <v>164</v>
      </c>
      <c r="O21" s="172" t="s">
        <v>164</v>
      </c>
      <c r="P21" s="172" t="s">
        <v>164</v>
      </c>
      <c r="Q21" s="292"/>
    </row>
    <row r="22" spans="1:17" ht="15.75" customHeight="1" x14ac:dyDescent="0.2">
      <c r="A22" s="26">
        <v>7</v>
      </c>
      <c r="B22" s="593" t="s">
        <v>89</v>
      </c>
      <c r="C22" s="30" t="s">
        <v>84</v>
      </c>
      <c r="D22" s="170" t="s">
        <v>86</v>
      </c>
      <c r="E22" s="172" t="s">
        <v>164</v>
      </c>
      <c r="F22" s="172" t="s">
        <v>164</v>
      </c>
      <c r="G22" s="172" t="s">
        <v>164</v>
      </c>
      <c r="H22" s="172" t="s">
        <v>164</v>
      </c>
      <c r="I22" s="172" t="s">
        <v>164</v>
      </c>
      <c r="J22" s="172" t="s">
        <v>164</v>
      </c>
      <c r="K22" s="172" t="s">
        <v>164</v>
      </c>
      <c r="L22" s="172" t="s">
        <v>164</v>
      </c>
      <c r="M22" s="172" t="s">
        <v>164</v>
      </c>
      <c r="N22" s="172" t="s">
        <v>164</v>
      </c>
      <c r="O22" s="172" t="s">
        <v>164</v>
      </c>
      <c r="P22" s="172" t="s">
        <v>164</v>
      </c>
      <c r="Q22" s="292"/>
    </row>
    <row r="23" spans="1:17" ht="15.75" customHeight="1" x14ac:dyDescent="0.2">
      <c r="A23" s="26">
        <v>8</v>
      </c>
      <c r="B23" s="593"/>
      <c r="C23" s="30" t="s">
        <v>87</v>
      </c>
      <c r="D23" s="170" t="s">
        <v>86</v>
      </c>
      <c r="E23" s="172" t="s">
        <v>164</v>
      </c>
      <c r="F23" s="172" t="s">
        <v>164</v>
      </c>
      <c r="G23" s="172" t="s">
        <v>164</v>
      </c>
      <c r="H23" s="172" t="s">
        <v>164</v>
      </c>
      <c r="I23" s="172" t="s">
        <v>164</v>
      </c>
      <c r="J23" s="172" t="s">
        <v>164</v>
      </c>
      <c r="K23" s="172" t="s">
        <v>164</v>
      </c>
      <c r="L23" s="172" t="s">
        <v>164</v>
      </c>
      <c r="M23" s="172" t="s">
        <v>164</v>
      </c>
      <c r="N23" s="172" t="s">
        <v>164</v>
      </c>
      <c r="O23" s="172" t="s">
        <v>164</v>
      </c>
      <c r="P23" s="172" t="s">
        <v>164</v>
      </c>
      <c r="Q23" s="292"/>
    </row>
    <row r="24" spans="1:17" ht="24" customHeight="1" x14ac:dyDescent="0.2">
      <c r="A24" s="27">
        <v>9</v>
      </c>
      <c r="B24" s="593" t="s">
        <v>174</v>
      </c>
      <c r="C24" s="601" t="s">
        <v>90</v>
      </c>
      <c r="D24" s="602"/>
      <c r="E24" s="172" t="s">
        <v>164</v>
      </c>
      <c r="F24" s="172" t="s">
        <v>164</v>
      </c>
      <c r="G24" s="172" t="s">
        <v>164</v>
      </c>
      <c r="H24" s="172" t="s">
        <v>164</v>
      </c>
      <c r="I24" s="172" t="s">
        <v>164</v>
      </c>
      <c r="J24" s="172" t="s">
        <v>164</v>
      </c>
      <c r="K24" s="172" t="s">
        <v>164</v>
      </c>
      <c r="L24" s="172" t="s">
        <v>164</v>
      </c>
      <c r="M24" s="172" t="s">
        <v>164</v>
      </c>
      <c r="N24" s="172" t="s">
        <v>164</v>
      </c>
      <c r="O24" s="172" t="s">
        <v>164</v>
      </c>
      <c r="P24" s="172" t="s">
        <v>164</v>
      </c>
      <c r="Q24" s="292"/>
    </row>
    <row r="25" spans="1:17" ht="20.25" customHeight="1" x14ac:dyDescent="0.2">
      <c r="A25" s="26">
        <v>10</v>
      </c>
      <c r="B25" s="593"/>
      <c r="C25" s="603" t="s">
        <v>91</v>
      </c>
      <c r="D25" s="604"/>
      <c r="E25" s="172" t="s">
        <v>164</v>
      </c>
      <c r="F25" s="172" t="s">
        <v>164</v>
      </c>
      <c r="G25" s="172" t="s">
        <v>164</v>
      </c>
      <c r="H25" s="172" t="s">
        <v>164</v>
      </c>
      <c r="I25" s="172" t="s">
        <v>164</v>
      </c>
      <c r="J25" s="172" t="s">
        <v>164</v>
      </c>
      <c r="K25" s="172" t="s">
        <v>164</v>
      </c>
      <c r="L25" s="172" t="s">
        <v>164</v>
      </c>
      <c r="M25" s="172" t="s">
        <v>164</v>
      </c>
      <c r="N25" s="172" t="s">
        <v>164</v>
      </c>
      <c r="O25" s="172" t="s">
        <v>164</v>
      </c>
      <c r="P25" s="172" t="s">
        <v>164</v>
      </c>
      <c r="Q25" s="292"/>
    </row>
    <row r="26" spans="1:17" ht="27" customHeight="1" x14ac:dyDescent="0.2">
      <c r="A26" s="26">
        <v>11</v>
      </c>
      <c r="B26" s="593"/>
      <c r="C26" s="603" t="s">
        <v>92</v>
      </c>
      <c r="D26" s="604"/>
      <c r="E26" s="172" t="s">
        <v>164</v>
      </c>
      <c r="F26" s="172" t="s">
        <v>164</v>
      </c>
      <c r="G26" s="172" t="s">
        <v>164</v>
      </c>
      <c r="H26" s="172" t="s">
        <v>164</v>
      </c>
      <c r="I26" s="172" t="s">
        <v>164</v>
      </c>
      <c r="J26" s="172" t="s">
        <v>164</v>
      </c>
      <c r="K26" s="172" t="s">
        <v>164</v>
      </c>
      <c r="L26" s="172" t="s">
        <v>164</v>
      </c>
      <c r="M26" s="172" t="s">
        <v>164</v>
      </c>
      <c r="N26" s="172" t="s">
        <v>164</v>
      </c>
      <c r="O26" s="172" t="s">
        <v>164</v>
      </c>
      <c r="P26" s="172" t="s">
        <v>164</v>
      </c>
      <c r="Q26" s="292"/>
    </row>
    <row r="27" spans="1:17" ht="21.75" customHeight="1" x14ac:dyDescent="0.2">
      <c r="A27" s="26">
        <v>12</v>
      </c>
      <c r="B27" s="593"/>
      <c r="C27" s="603" t="s">
        <v>93</v>
      </c>
      <c r="D27" s="604"/>
      <c r="E27" s="172" t="s">
        <v>164</v>
      </c>
      <c r="F27" s="172" t="s">
        <v>164</v>
      </c>
      <c r="G27" s="172" t="s">
        <v>164</v>
      </c>
      <c r="H27" s="172" t="s">
        <v>164</v>
      </c>
      <c r="I27" s="172" t="s">
        <v>164</v>
      </c>
      <c r="J27" s="172" t="s">
        <v>164</v>
      </c>
      <c r="K27" s="172" t="s">
        <v>164</v>
      </c>
      <c r="L27" s="172" t="s">
        <v>164</v>
      </c>
      <c r="M27" s="172" t="s">
        <v>164</v>
      </c>
      <c r="N27" s="172" t="s">
        <v>164</v>
      </c>
      <c r="O27" s="172" t="s">
        <v>164</v>
      </c>
      <c r="P27" s="172" t="s">
        <v>164</v>
      </c>
      <c r="Q27" s="292"/>
    </row>
    <row r="28" spans="1:17" ht="34.5" customHeight="1" x14ac:dyDescent="0.2">
      <c r="A28" s="26">
        <v>13</v>
      </c>
      <c r="B28" s="593"/>
      <c r="C28" s="603" t="s">
        <v>94</v>
      </c>
      <c r="D28" s="604"/>
      <c r="E28" s="172" t="s">
        <v>164</v>
      </c>
      <c r="F28" s="172" t="s">
        <v>164</v>
      </c>
      <c r="G28" s="172" t="s">
        <v>164</v>
      </c>
      <c r="H28" s="172" t="s">
        <v>164</v>
      </c>
      <c r="I28" s="172" t="s">
        <v>164</v>
      </c>
      <c r="J28" s="172" t="s">
        <v>164</v>
      </c>
      <c r="K28" s="172" t="s">
        <v>164</v>
      </c>
      <c r="L28" s="172" t="s">
        <v>164</v>
      </c>
      <c r="M28" s="172" t="s">
        <v>164</v>
      </c>
      <c r="N28" s="172" t="s">
        <v>164</v>
      </c>
      <c r="O28" s="172" t="s">
        <v>164</v>
      </c>
      <c r="P28" s="172" t="s">
        <v>164</v>
      </c>
      <c r="Q28" s="292"/>
    </row>
    <row r="29" spans="1:17" ht="35.25" customHeight="1" x14ac:dyDescent="0.2">
      <c r="A29" s="26">
        <v>14</v>
      </c>
      <c r="B29" s="593"/>
      <c r="C29" s="605" t="s">
        <v>95</v>
      </c>
      <c r="D29" s="606"/>
      <c r="E29" s="172" t="s">
        <v>164</v>
      </c>
      <c r="F29" s="172" t="s">
        <v>164</v>
      </c>
      <c r="G29" s="172" t="s">
        <v>164</v>
      </c>
      <c r="H29" s="172" t="s">
        <v>164</v>
      </c>
      <c r="I29" s="172" t="s">
        <v>164</v>
      </c>
      <c r="J29" s="172" t="s">
        <v>164</v>
      </c>
      <c r="K29" s="172" t="s">
        <v>164</v>
      </c>
      <c r="L29" s="172" t="s">
        <v>164</v>
      </c>
      <c r="M29" s="172" t="s">
        <v>164</v>
      </c>
      <c r="N29" s="172" t="s">
        <v>164</v>
      </c>
      <c r="O29" s="172" t="s">
        <v>164</v>
      </c>
      <c r="P29" s="172" t="s">
        <v>164</v>
      </c>
      <c r="Q29" s="292"/>
    </row>
    <row r="30" spans="1:17" ht="17.25" customHeight="1" x14ac:dyDescent="0.2">
      <c r="A30" s="26">
        <v>15</v>
      </c>
      <c r="B30" s="593" t="s">
        <v>96</v>
      </c>
      <c r="C30" s="593"/>
      <c r="D30" s="594"/>
      <c r="E30" s="172" t="s">
        <v>164</v>
      </c>
      <c r="F30" s="172" t="s">
        <v>164</v>
      </c>
      <c r="G30" s="172" t="s">
        <v>164</v>
      </c>
      <c r="H30" s="172" t="s">
        <v>164</v>
      </c>
      <c r="I30" s="172" t="s">
        <v>164</v>
      </c>
      <c r="J30" s="172" t="s">
        <v>164</v>
      </c>
      <c r="K30" s="172" t="s">
        <v>164</v>
      </c>
      <c r="L30" s="172" t="s">
        <v>164</v>
      </c>
      <c r="M30" s="172" t="s">
        <v>164</v>
      </c>
      <c r="N30" s="172" t="s">
        <v>164</v>
      </c>
      <c r="O30" s="172" t="s">
        <v>164</v>
      </c>
      <c r="P30" s="172" t="s">
        <v>164</v>
      </c>
      <c r="Q30" s="292"/>
    </row>
    <row r="31" spans="1:17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78" t="s">
        <v>175</v>
      </c>
    </row>
    <row r="32" spans="1:17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2" t="s">
        <v>15</v>
      </c>
    </row>
    <row r="33" spans="1:17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78" t="s">
        <v>69</v>
      </c>
    </row>
    <row r="34" spans="1:17" ht="18.75" x14ac:dyDescent="0.3">
      <c r="A34" s="573" t="s">
        <v>388</v>
      </c>
      <c r="B34" s="573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</row>
    <row r="35" spans="1:17" ht="19.5" x14ac:dyDescent="0.35">
      <c r="A35" s="573" t="s">
        <v>389</v>
      </c>
      <c r="B35" s="573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</row>
    <row r="36" spans="1:17" ht="12" customHeight="1" x14ac:dyDescent="0.25">
      <c r="A36" s="186"/>
      <c r="B36" s="52"/>
      <c r="C36" s="52"/>
      <c r="D36" s="52"/>
      <c r="E36" s="52"/>
      <c r="F36" s="52"/>
      <c r="G36" s="52"/>
      <c r="H36" s="188"/>
      <c r="I36" s="188"/>
      <c r="J36" s="189" t="s">
        <v>13</v>
      </c>
      <c r="K36" s="188"/>
      <c r="L36" s="188"/>
      <c r="M36" s="188"/>
      <c r="N36" s="188"/>
      <c r="O36" s="52"/>
      <c r="P36" s="52"/>
    </row>
    <row r="37" spans="1:17" ht="8.25" customHeight="1" x14ac:dyDescent="0.2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</row>
    <row r="38" spans="1:17" ht="15.75" x14ac:dyDescent="0.25">
      <c r="A38" s="576" t="s">
        <v>97</v>
      </c>
      <c r="B38" s="577"/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</row>
    <row r="39" spans="1:17" ht="9.75" customHeight="1" x14ac:dyDescent="0.2">
      <c r="A39" s="578" t="s">
        <v>71</v>
      </c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</row>
    <row r="40" spans="1:17" ht="14.25" customHeight="1" x14ac:dyDescent="0.25">
      <c r="A40" s="580" t="s">
        <v>481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</row>
    <row r="41" spans="1:17" ht="34.5" customHeight="1" thickBot="1" x14ac:dyDescent="0.25">
      <c r="A41" s="582" t="s">
        <v>72</v>
      </c>
      <c r="B41" s="583" t="s">
        <v>73</v>
      </c>
      <c r="C41" s="583"/>
      <c r="D41" s="583"/>
      <c r="E41" s="608" t="s">
        <v>100</v>
      </c>
      <c r="F41" s="608"/>
      <c r="G41" s="609" t="s">
        <v>74</v>
      </c>
      <c r="H41" s="609"/>
      <c r="I41" s="609"/>
      <c r="J41" s="609"/>
      <c r="K41" s="609"/>
      <c r="L41" s="609"/>
      <c r="M41" s="608" t="s">
        <v>99</v>
      </c>
      <c r="N41" s="608"/>
      <c r="O41" s="608" t="s">
        <v>75</v>
      </c>
      <c r="P41" s="610"/>
      <c r="Q41" s="292"/>
    </row>
    <row r="42" spans="1:17" ht="13.5" thickBot="1" x14ac:dyDescent="0.25">
      <c r="A42" s="582"/>
      <c r="B42" s="583"/>
      <c r="C42" s="583"/>
      <c r="D42" s="583"/>
      <c r="E42" s="611" t="s">
        <v>76</v>
      </c>
      <c r="F42" s="611" t="s">
        <v>77</v>
      </c>
      <c r="G42" s="611" t="s">
        <v>76</v>
      </c>
      <c r="H42" s="611" t="s">
        <v>77</v>
      </c>
      <c r="I42" s="612" t="s">
        <v>78</v>
      </c>
      <c r="J42" s="612"/>
      <c r="K42" s="612"/>
      <c r="L42" s="612"/>
      <c r="M42" s="611" t="s">
        <v>76</v>
      </c>
      <c r="N42" s="613" t="s">
        <v>77</v>
      </c>
      <c r="O42" s="611" t="s">
        <v>76</v>
      </c>
      <c r="P42" s="614" t="s">
        <v>77</v>
      </c>
      <c r="Q42" s="292"/>
    </row>
    <row r="43" spans="1:17" ht="13.5" thickBot="1" x14ac:dyDescent="0.25">
      <c r="A43" s="582"/>
      <c r="B43" s="583"/>
      <c r="C43" s="583"/>
      <c r="D43" s="583"/>
      <c r="E43" s="611"/>
      <c r="F43" s="611"/>
      <c r="G43" s="611"/>
      <c r="H43" s="611"/>
      <c r="I43" s="616" t="s">
        <v>79</v>
      </c>
      <c r="J43" s="617" t="s">
        <v>80</v>
      </c>
      <c r="K43" s="617"/>
      <c r="L43" s="617"/>
      <c r="M43" s="611"/>
      <c r="N43" s="613"/>
      <c r="O43" s="611"/>
      <c r="P43" s="615"/>
      <c r="Q43" s="292"/>
    </row>
    <row r="44" spans="1:17" ht="53.25" customHeight="1" thickBot="1" x14ac:dyDescent="0.25">
      <c r="A44" s="582"/>
      <c r="B44" s="583"/>
      <c r="C44" s="583"/>
      <c r="D44" s="583"/>
      <c r="E44" s="611"/>
      <c r="F44" s="611"/>
      <c r="G44" s="611"/>
      <c r="H44" s="611"/>
      <c r="I44" s="616"/>
      <c r="J44" s="22" t="s">
        <v>527</v>
      </c>
      <c r="K44" s="22" t="s">
        <v>81</v>
      </c>
      <c r="L44" s="23" t="s">
        <v>82</v>
      </c>
      <c r="M44" s="611"/>
      <c r="N44" s="613"/>
      <c r="O44" s="611"/>
      <c r="P44" s="614"/>
      <c r="Q44" s="292"/>
    </row>
    <row r="45" spans="1:17" x14ac:dyDescent="0.2">
      <c r="A45" s="607"/>
      <c r="B45" s="583">
        <v>1</v>
      </c>
      <c r="C45" s="583"/>
      <c r="D45" s="583"/>
      <c r="E45" s="171">
        <v>2</v>
      </c>
      <c r="F45" s="171">
        <v>3</v>
      </c>
      <c r="G45" s="171">
        <v>4</v>
      </c>
      <c r="H45" s="171">
        <v>5</v>
      </c>
      <c r="I45" s="171">
        <v>6</v>
      </c>
      <c r="J45" s="171">
        <v>7</v>
      </c>
      <c r="K45" s="171">
        <v>8</v>
      </c>
      <c r="L45" s="171">
        <v>9</v>
      </c>
      <c r="M45" s="171">
        <v>10</v>
      </c>
      <c r="N45" s="171">
        <v>11</v>
      </c>
      <c r="O45" s="171">
        <v>12</v>
      </c>
      <c r="P45" s="291">
        <v>13</v>
      </c>
      <c r="Q45" s="292"/>
    </row>
    <row r="46" spans="1:17" ht="15.75" customHeight="1" thickBot="1" x14ac:dyDescent="0.25">
      <c r="A46" s="190">
        <v>1</v>
      </c>
      <c r="B46" s="595" t="s">
        <v>83</v>
      </c>
      <c r="C46" s="597" t="s">
        <v>84</v>
      </c>
      <c r="D46" s="191" t="s">
        <v>85</v>
      </c>
      <c r="E46" s="172" t="s">
        <v>164</v>
      </c>
      <c r="F46" s="172" t="s">
        <v>164</v>
      </c>
      <c r="G46" s="172" t="s">
        <v>164</v>
      </c>
      <c r="H46" s="172" t="s">
        <v>164</v>
      </c>
      <c r="I46" s="172" t="s">
        <v>164</v>
      </c>
      <c r="J46" s="172" t="s">
        <v>164</v>
      </c>
      <c r="K46" s="172" t="s">
        <v>164</v>
      </c>
      <c r="L46" s="172" t="s">
        <v>164</v>
      </c>
      <c r="M46" s="172" t="s">
        <v>164</v>
      </c>
      <c r="N46" s="172" t="s">
        <v>164</v>
      </c>
      <c r="O46" s="172" t="s">
        <v>164</v>
      </c>
      <c r="P46" s="172" t="s">
        <v>164</v>
      </c>
      <c r="Q46" s="292"/>
    </row>
    <row r="47" spans="1:17" ht="15.75" customHeight="1" thickBot="1" x14ac:dyDescent="0.25">
      <c r="A47" s="25">
        <v>2</v>
      </c>
      <c r="B47" s="596"/>
      <c r="C47" s="598"/>
      <c r="D47" s="192" t="s">
        <v>86</v>
      </c>
      <c r="E47" s="172" t="s">
        <v>164</v>
      </c>
      <c r="F47" s="172" t="s">
        <v>164</v>
      </c>
      <c r="G47" s="172" t="s">
        <v>164</v>
      </c>
      <c r="H47" s="172" t="s">
        <v>164</v>
      </c>
      <c r="I47" s="172" t="s">
        <v>164</v>
      </c>
      <c r="J47" s="172" t="s">
        <v>164</v>
      </c>
      <c r="K47" s="172" t="s">
        <v>164</v>
      </c>
      <c r="L47" s="172" t="s">
        <v>164</v>
      </c>
      <c r="M47" s="172" t="s">
        <v>164</v>
      </c>
      <c r="N47" s="172" t="s">
        <v>164</v>
      </c>
      <c r="O47" s="172" t="s">
        <v>164</v>
      </c>
      <c r="P47" s="172" t="s">
        <v>164</v>
      </c>
      <c r="Q47" s="292"/>
    </row>
    <row r="48" spans="1:17" ht="15.75" customHeight="1" thickBot="1" x14ac:dyDescent="0.25">
      <c r="A48" s="25">
        <v>3</v>
      </c>
      <c r="B48" s="596"/>
      <c r="C48" s="599" t="s">
        <v>87</v>
      </c>
      <c r="D48" s="193" t="s">
        <v>85</v>
      </c>
      <c r="E48" s="172" t="s">
        <v>164</v>
      </c>
      <c r="F48" s="172" t="s">
        <v>164</v>
      </c>
      <c r="G48" s="172" t="s">
        <v>164</v>
      </c>
      <c r="H48" s="172" t="s">
        <v>164</v>
      </c>
      <c r="I48" s="172" t="s">
        <v>164</v>
      </c>
      <c r="J48" s="172" t="s">
        <v>164</v>
      </c>
      <c r="K48" s="172" t="s">
        <v>164</v>
      </c>
      <c r="L48" s="172" t="s">
        <v>164</v>
      </c>
      <c r="M48" s="172" t="s">
        <v>164</v>
      </c>
      <c r="N48" s="172" t="s">
        <v>164</v>
      </c>
      <c r="O48" s="172" t="s">
        <v>164</v>
      </c>
      <c r="P48" s="172" t="s">
        <v>164</v>
      </c>
      <c r="Q48" s="292"/>
    </row>
    <row r="49" spans="1:17" ht="15.75" customHeight="1" x14ac:dyDescent="0.2">
      <c r="A49" s="25">
        <v>4</v>
      </c>
      <c r="B49" s="596"/>
      <c r="C49" s="599"/>
      <c r="D49" s="193" t="s">
        <v>86</v>
      </c>
      <c r="E49" s="172" t="s">
        <v>164</v>
      </c>
      <c r="F49" s="172" t="s">
        <v>164</v>
      </c>
      <c r="G49" s="172" t="s">
        <v>164</v>
      </c>
      <c r="H49" s="172" t="s">
        <v>164</v>
      </c>
      <c r="I49" s="172" t="s">
        <v>164</v>
      </c>
      <c r="J49" s="172" t="s">
        <v>164</v>
      </c>
      <c r="K49" s="172" t="s">
        <v>164</v>
      </c>
      <c r="L49" s="172" t="s">
        <v>164</v>
      </c>
      <c r="M49" s="172" t="s">
        <v>164</v>
      </c>
      <c r="N49" s="172" t="s">
        <v>164</v>
      </c>
      <c r="O49" s="172" t="s">
        <v>164</v>
      </c>
      <c r="P49" s="172" t="s">
        <v>164</v>
      </c>
      <c r="Q49" s="292"/>
    </row>
    <row r="50" spans="1:17" ht="15.75" customHeight="1" x14ac:dyDescent="0.2">
      <c r="A50" s="25">
        <v>5</v>
      </c>
      <c r="B50" s="600" t="s">
        <v>88</v>
      </c>
      <c r="C50" s="317" t="s">
        <v>84</v>
      </c>
      <c r="D50" s="170" t="s">
        <v>86</v>
      </c>
      <c r="E50" s="172" t="s">
        <v>164</v>
      </c>
      <c r="F50" s="172" t="s">
        <v>164</v>
      </c>
      <c r="G50" s="172" t="s">
        <v>164</v>
      </c>
      <c r="H50" s="172" t="s">
        <v>164</v>
      </c>
      <c r="I50" s="172" t="s">
        <v>164</v>
      </c>
      <c r="J50" s="172" t="s">
        <v>164</v>
      </c>
      <c r="K50" s="172" t="s">
        <v>164</v>
      </c>
      <c r="L50" s="172" t="s">
        <v>164</v>
      </c>
      <c r="M50" s="172" t="s">
        <v>164</v>
      </c>
      <c r="N50" s="172" t="s">
        <v>164</v>
      </c>
      <c r="O50" s="172" t="s">
        <v>164</v>
      </c>
      <c r="P50" s="172" t="s">
        <v>164</v>
      </c>
      <c r="Q50" s="292"/>
    </row>
    <row r="51" spans="1:17" ht="15.75" customHeight="1" x14ac:dyDescent="0.2">
      <c r="A51" s="25">
        <v>6</v>
      </c>
      <c r="B51" s="600"/>
      <c r="C51" s="317" t="s">
        <v>87</v>
      </c>
      <c r="D51" s="170" t="s">
        <v>86</v>
      </c>
      <c r="E51" s="172" t="s">
        <v>164</v>
      </c>
      <c r="F51" s="172" t="s">
        <v>164</v>
      </c>
      <c r="G51" s="172" t="s">
        <v>164</v>
      </c>
      <c r="H51" s="172" t="s">
        <v>164</v>
      </c>
      <c r="I51" s="172" t="s">
        <v>164</v>
      </c>
      <c r="J51" s="172" t="s">
        <v>164</v>
      </c>
      <c r="K51" s="172" t="s">
        <v>164</v>
      </c>
      <c r="L51" s="172" t="s">
        <v>164</v>
      </c>
      <c r="M51" s="172" t="s">
        <v>164</v>
      </c>
      <c r="N51" s="172" t="s">
        <v>164</v>
      </c>
      <c r="O51" s="172" t="s">
        <v>164</v>
      </c>
      <c r="P51" s="172" t="s">
        <v>164</v>
      </c>
      <c r="Q51" s="292"/>
    </row>
    <row r="52" spans="1:17" ht="15.75" customHeight="1" x14ac:dyDescent="0.2">
      <c r="A52" s="26">
        <v>7</v>
      </c>
      <c r="B52" s="593" t="s">
        <v>89</v>
      </c>
      <c r="C52" s="30" t="s">
        <v>84</v>
      </c>
      <c r="D52" s="170" t="s">
        <v>86</v>
      </c>
      <c r="E52" s="172" t="s">
        <v>164</v>
      </c>
      <c r="F52" s="172" t="s">
        <v>164</v>
      </c>
      <c r="G52" s="172" t="s">
        <v>164</v>
      </c>
      <c r="H52" s="172" t="s">
        <v>164</v>
      </c>
      <c r="I52" s="172" t="s">
        <v>164</v>
      </c>
      <c r="J52" s="172" t="s">
        <v>164</v>
      </c>
      <c r="K52" s="172" t="s">
        <v>164</v>
      </c>
      <c r="L52" s="172" t="s">
        <v>164</v>
      </c>
      <c r="M52" s="172" t="s">
        <v>164</v>
      </c>
      <c r="N52" s="172" t="s">
        <v>164</v>
      </c>
      <c r="O52" s="172" t="s">
        <v>164</v>
      </c>
      <c r="P52" s="172" t="s">
        <v>164</v>
      </c>
      <c r="Q52" s="292"/>
    </row>
    <row r="53" spans="1:17" ht="15.75" customHeight="1" x14ac:dyDescent="0.2">
      <c r="A53" s="26">
        <v>8</v>
      </c>
      <c r="B53" s="593"/>
      <c r="C53" s="30" t="s">
        <v>87</v>
      </c>
      <c r="D53" s="170" t="s">
        <v>86</v>
      </c>
      <c r="E53" s="172" t="s">
        <v>164</v>
      </c>
      <c r="F53" s="172" t="s">
        <v>164</v>
      </c>
      <c r="G53" s="172" t="s">
        <v>164</v>
      </c>
      <c r="H53" s="172" t="s">
        <v>164</v>
      </c>
      <c r="I53" s="172" t="s">
        <v>164</v>
      </c>
      <c r="J53" s="172" t="s">
        <v>164</v>
      </c>
      <c r="K53" s="172" t="s">
        <v>164</v>
      </c>
      <c r="L53" s="172" t="s">
        <v>164</v>
      </c>
      <c r="M53" s="172" t="s">
        <v>164</v>
      </c>
      <c r="N53" s="172" t="s">
        <v>164</v>
      </c>
      <c r="O53" s="172" t="s">
        <v>164</v>
      </c>
      <c r="P53" s="172" t="s">
        <v>164</v>
      </c>
      <c r="Q53" s="292"/>
    </row>
    <row r="54" spans="1:17" ht="24" customHeight="1" x14ac:dyDescent="0.2">
      <c r="A54" s="27">
        <v>9</v>
      </c>
      <c r="B54" s="593" t="s">
        <v>174</v>
      </c>
      <c r="C54" s="601" t="s">
        <v>90</v>
      </c>
      <c r="D54" s="602"/>
      <c r="E54" s="172" t="s">
        <v>164</v>
      </c>
      <c r="F54" s="172" t="s">
        <v>164</v>
      </c>
      <c r="G54" s="172" t="s">
        <v>164</v>
      </c>
      <c r="H54" s="172" t="s">
        <v>164</v>
      </c>
      <c r="I54" s="172" t="s">
        <v>164</v>
      </c>
      <c r="J54" s="172" t="s">
        <v>164</v>
      </c>
      <c r="K54" s="172" t="s">
        <v>164</v>
      </c>
      <c r="L54" s="172" t="s">
        <v>164</v>
      </c>
      <c r="M54" s="172" t="s">
        <v>164</v>
      </c>
      <c r="N54" s="172" t="s">
        <v>164</v>
      </c>
      <c r="O54" s="172" t="s">
        <v>164</v>
      </c>
      <c r="P54" s="172" t="s">
        <v>164</v>
      </c>
      <c r="Q54" s="292"/>
    </row>
    <row r="55" spans="1:17" ht="20.25" customHeight="1" x14ac:dyDescent="0.2">
      <c r="A55" s="26">
        <v>10</v>
      </c>
      <c r="B55" s="593"/>
      <c r="C55" s="603" t="s">
        <v>91</v>
      </c>
      <c r="D55" s="604"/>
      <c r="E55" s="172" t="s">
        <v>164</v>
      </c>
      <c r="F55" s="172" t="s">
        <v>164</v>
      </c>
      <c r="G55" s="172" t="s">
        <v>164</v>
      </c>
      <c r="H55" s="172" t="s">
        <v>164</v>
      </c>
      <c r="I55" s="172" t="s">
        <v>164</v>
      </c>
      <c r="J55" s="172" t="s">
        <v>164</v>
      </c>
      <c r="K55" s="172" t="s">
        <v>164</v>
      </c>
      <c r="L55" s="172" t="s">
        <v>164</v>
      </c>
      <c r="M55" s="172" t="s">
        <v>164</v>
      </c>
      <c r="N55" s="172" t="s">
        <v>164</v>
      </c>
      <c r="O55" s="172" t="s">
        <v>164</v>
      </c>
      <c r="P55" s="172" t="s">
        <v>164</v>
      </c>
      <c r="Q55" s="292"/>
    </row>
    <row r="56" spans="1:17" ht="27" customHeight="1" x14ac:dyDescent="0.2">
      <c r="A56" s="26">
        <v>11</v>
      </c>
      <c r="B56" s="593"/>
      <c r="C56" s="603" t="s">
        <v>92</v>
      </c>
      <c r="D56" s="604"/>
      <c r="E56" s="172" t="s">
        <v>164</v>
      </c>
      <c r="F56" s="172" t="s">
        <v>164</v>
      </c>
      <c r="G56" s="172" t="s">
        <v>164</v>
      </c>
      <c r="H56" s="172" t="s">
        <v>164</v>
      </c>
      <c r="I56" s="172" t="s">
        <v>164</v>
      </c>
      <c r="J56" s="172" t="s">
        <v>164</v>
      </c>
      <c r="K56" s="172" t="s">
        <v>164</v>
      </c>
      <c r="L56" s="172" t="s">
        <v>164</v>
      </c>
      <c r="M56" s="172" t="s">
        <v>164</v>
      </c>
      <c r="N56" s="172" t="s">
        <v>164</v>
      </c>
      <c r="O56" s="172" t="s">
        <v>164</v>
      </c>
      <c r="P56" s="172" t="s">
        <v>164</v>
      </c>
      <c r="Q56" s="292"/>
    </row>
    <row r="57" spans="1:17" ht="21.75" customHeight="1" x14ac:dyDescent="0.2">
      <c r="A57" s="26">
        <v>12</v>
      </c>
      <c r="B57" s="593"/>
      <c r="C57" s="603" t="s">
        <v>93</v>
      </c>
      <c r="D57" s="604"/>
      <c r="E57" s="172" t="s">
        <v>164</v>
      </c>
      <c r="F57" s="172" t="s">
        <v>164</v>
      </c>
      <c r="G57" s="172" t="s">
        <v>164</v>
      </c>
      <c r="H57" s="172" t="s">
        <v>164</v>
      </c>
      <c r="I57" s="172" t="s">
        <v>164</v>
      </c>
      <c r="J57" s="172" t="s">
        <v>164</v>
      </c>
      <c r="K57" s="172" t="s">
        <v>164</v>
      </c>
      <c r="L57" s="172" t="s">
        <v>164</v>
      </c>
      <c r="M57" s="172" t="s">
        <v>164</v>
      </c>
      <c r="N57" s="172" t="s">
        <v>164</v>
      </c>
      <c r="O57" s="172" t="s">
        <v>164</v>
      </c>
      <c r="P57" s="172" t="s">
        <v>164</v>
      </c>
      <c r="Q57" s="292"/>
    </row>
    <row r="58" spans="1:17" ht="34.5" customHeight="1" x14ac:dyDescent="0.2">
      <c r="A58" s="26">
        <v>13</v>
      </c>
      <c r="B58" s="593"/>
      <c r="C58" s="603" t="s">
        <v>94</v>
      </c>
      <c r="D58" s="604"/>
      <c r="E58" s="172" t="s">
        <v>164</v>
      </c>
      <c r="F58" s="172" t="s">
        <v>164</v>
      </c>
      <c r="G58" s="172" t="s">
        <v>164</v>
      </c>
      <c r="H58" s="172" t="s">
        <v>164</v>
      </c>
      <c r="I58" s="172" t="s">
        <v>164</v>
      </c>
      <c r="J58" s="172" t="s">
        <v>164</v>
      </c>
      <c r="K58" s="172" t="s">
        <v>164</v>
      </c>
      <c r="L58" s="172" t="s">
        <v>164</v>
      </c>
      <c r="M58" s="172" t="s">
        <v>164</v>
      </c>
      <c r="N58" s="172" t="s">
        <v>164</v>
      </c>
      <c r="O58" s="172" t="s">
        <v>164</v>
      </c>
      <c r="P58" s="172" t="s">
        <v>164</v>
      </c>
      <c r="Q58" s="292"/>
    </row>
    <row r="59" spans="1:17" ht="35.25" customHeight="1" x14ac:dyDescent="0.2">
      <c r="A59" s="26">
        <v>14</v>
      </c>
      <c r="B59" s="593"/>
      <c r="C59" s="605" t="s">
        <v>95</v>
      </c>
      <c r="D59" s="606"/>
      <c r="E59" s="172" t="s">
        <v>164</v>
      </c>
      <c r="F59" s="172" t="s">
        <v>164</v>
      </c>
      <c r="G59" s="172" t="s">
        <v>164</v>
      </c>
      <c r="H59" s="172" t="s">
        <v>164</v>
      </c>
      <c r="I59" s="172" t="s">
        <v>164</v>
      </c>
      <c r="J59" s="172" t="s">
        <v>164</v>
      </c>
      <c r="K59" s="172" t="s">
        <v>164</v>
      </c>
      <c r="L59" s="172" t="s">
        <v>164</v>
      </c>
      <c r="M59" s="172" t="s">
        <v>164</v>
      </c>
      <c r="N59" s="172" t="s">
        <v>164</v>
      </c>
      <c r="O59" s="172" t="s">
        <v>164</v>
      </c>
      <c r="P59" s="172" t="s">
        <v>164</v>
      </c>
      <c r="Q59" s="292"/>
    </row>
    <row r="60" spans="1:17" ht="17.25" customHeight="1" x14ac:dyDescent="0.2">
      <c r="A60" s="26">
        <v>15</v>
      </c>
      <c r="B60" s="593" t="s">
        <v>96</v>
      </c>
      <c r="C60" s="593"/>
      <c r="D60" s="594"/>
      <c r="E60" s="172" t="s">
        <v>164</v>
      </c>
      <c r="F60" s="172" t="s">
        <v>164</v>
      </c>
      <c r="G60" s="172" t="s">
        <v>164</v>
      </c>
      <c r="H60" s="172" t="s">
        <v>164</v>
      </c>
      <c r="I60" s="172" t="s">
        <v>164</v>
      </c>
      <c r="J60" s="172" t="s">
        <v>164</v>
      </c>
      <c r="K60" s="172" t="s">
        <v>164</v>
      </c>
      <c r="L60" s="172" t="s">
        <v>164</v>
      </c>
      <c r="M60" s="172" t="s">
        <v>164</v>
      </c>
      <c r="N60" s="172" t="s">
        <v>164</v>
      </c>
      <c r="O60" s="172" t="s">
        <v>164</v>
      </c>
      <c r="P60" s="172" t="s">
        <v>164</v>
      </c>
      <c r="Q60" s="292"/>
    </row>
    <row r="61" spans="1:17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78" t="s">
        <v>175</v>
      </c>
    </row>
    <row r="62" spans="1:17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2" t="s">
        <v>15</v>
      </c>
    </row>
    <row r="63" spans="1:17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78" t="s">
        <v>69</v>
      </c>
    </row>
    <row r="64" spans="1:17" ht="18.75" x14ac:dyDescent="0.3">
      <c r="A64" s="573" t="s">
        <v>388</v>
      </c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</row>
    <row r="65" spans="1:17" ht="19.5" x14ac:dyDescent="0.35">
      <c r="A65" s="573" t="s">
        <v>389</v>
      </c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</row>
    <row r="66" spans="1:17" ht="12" customHeight="1" x14ac:dyDescent="0.25">
      <c r="A66" s="186"/>
      <c r="B66" s="52"/>
      <c r="C66" s="52"/>
      <c r="D66" s="52"/>
      <c r="E66" s="52"/>
      <c r="F66" s="52"/>
      <c r="G66" s="52"/>
      <c r="H66" s="188"/>
      <c r="I66" s="188"/>
      <c r="J66" s="189" t="s">
        <v>13</v>
      </c>
      <c r="K66" s="188"/>
      <c r="L66" s="188"/>
      <c r="M66" s="188"/>
      <c r="N66" s="188"/>
      <c r="O66" s="52"/>
      <c r="P66" s="52"/>
    </row>
    <row r="67" spans="1:17" ht="8.25" customHeight="1" x14ac:dyDescent="0.2"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</row>
    <row r="68" spans="1:17" ht="15.75" x14ac:dyDescent="0.25">
      <c r="A68" s="576" t="s">
        <v>97</v>
      </c>
      <c r="B68" s="577"/>
      <c r="C68" s="577"/>
      <c r="D68" s="577"/>
      <c r="E68" s="577"/>
      <c r="F68" s="577"/>
      <c r="G68" s="577"/>
      <c r="H68" s="577"/>
      <c r="I68" s="577"/>
      <c r="J68" s="577"/>
      <c r="K68" s="577"/>
      <c r="L68" s="577"/>
      <c r="M68" s="577"/>
      <c r="N68" s="577"/>
      <c r="O68" s="577"/>
      <c r="P68" s="577"/>
    </row>
    <row r="69" spans="1:17" ht="9.75" customHeight="1" x14ac:dyDescent="0.2">
      <c r="A69" s="578" t="s">
        <v>71</v>
      </c>
      <c r="B69" s="579"/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</row>
    <row r="70" spans="1:17" ht="14.25" customHeight="1" x14ac:dyDescent="0.25">
      <c r="A70" s="580" t="s">
        <v>532</v>
      </c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</row>
    <row r="71" spans="1:17" ht="34.5" customHeight="1" thickBot="1" x14ac:dyDescent="0.25">
      <c r="A71" s="582" t="s">
        <v>72</v>
      </c>
      <c r="B71" s="583" t="s">
        <v>73</v>
      </c>
      <c r="C71" s="583"/>
      <c r="D71" s="583"/>
      <c r="E71" s="608" t="s">
        <v>100</v>
      </c>
      <c r="F71" s="608"/>
      <c r="G71" s="609" t="s">
        <v>74</v>
      </c>
      <c r="H71" s="609"/>
      <c r="I71" s="609"/>
      <c r="J71" s="609"/>
      <c r="K71" s="609"/>
      <c r="L71" s="609"/>
      <c r="M71" s="608" t="s">
        <v>99</v>
      </c>
      <c r="N71" s="608"/>
      <c r="O71" s="608" t="s">
        <v>75</v>
      </c>
      <c r="P71" s="610"/>
      <c r="Q71" s="292"/>
    </row>
    <row r="72" spans="1:17" ht="13.5" thickBot="1" x14ac:dyDescent="0.25">
      <c r="A72" s="582"/>
      <c r="B72" s="583"/>
      <c r="C72" s="583"/>
      <c r="D72" s="583"/>
      <c r="E72" s="611" t="s">
        <v>76</v>
      </c>
      <c r="F72" s="611" t="s">
        <v>77</v>
      </c>
      <c r="G72" s="611" t="s">
        <v>76</v>
      </c>
      <c r="H72" s="611" t="s">
        <v>77</v>
      </c>
      <c r="I72" s="612" t="s">
        <v>78</v>
      </c>
      <c r="J72" s="612"/>
      <c r="K72" s="612"/>
      <c r="L72" s="612"/>
      <c r="M72" s="611" t="s">
        <v>76</v>
      </c>
      <c r="N72" s="613" t="s">
        <v>77</v>
      </c>
      <c r="O72" s="611" t="s">
        <v>76</v>
      </c>
      <c r="P72" s="614" t="s">
        <v>77</v>
      </c>
      <c r="Q72" s="292"/>
    </row>
    <row r="73" spans="1:17" ht="13.5" thickBot="1" x14ac:dyDescent="0.25">
      <c r="A73" s="582"/>
      <c r="B73" s="583"/>
      <c r="C73" s="583"/>
      <c r="D73" s="583"/>
      <c r="E73" s="611"/>
      <c r="F73" s="611"/>
      <c r="G73" s="611"/>
      <c r="H73" s="611"/>
      <c r="I73" s="616" t="s">
        <v>79</v>
      </c>
      <c r="J73" s="617" t="s">
        <v>80</v>
      </c>
      <c r="K73" s="617"/>
      <c r="L73" s="617"/>
      <c r="M73" s="611"/>
      <c r="N73" s="613"/>
      <c r="O73" s="611"/>
      <c r="P73" s="615"/>
      <c r="Q73" s="292"/>
    </row>
    <row r="74" spans="1:17" ht="53.25" customHeight="1" thickBot="1" x14ac:dyDescent="0.25">
      <c r="A74" s="582"/>
      <c r="B74" s="583"/>
      <c r="C74" s="583"/>
      <c r="D74" s="583"/>
      <c r="E74" s="611"/>
      <c r="F74" s="611"/>
      <c r="G74" s="611"/>
      <c r="H74" s="611"/>
      <c r="I74" s="616"/>
      <c r="J74" s="22" t="s">
        <v>527</v>
      </c>
      <c r="K74" s="22" t="s">
        <v>81</v>
      </c>
      <c r="L74" s="23" t="s">
        <v>82</v>
      </c>
      <c r="M74" s="611"/>
      <c r="N74" s="613"/>
      <c r="O74" s="611"/>
      <c r="P74" s="614"/>
      <c r="Q74" s="292"/>
    </row>
    <row r="75" spans="1:17" x14ac:dyDescent="0.2">
      <c r="A75" s="607"/>
      <c r="B75" s="583">
        <v>1</v>
      </c>
      <c r="C75" s="583"/>
      <c r="D75" s="583"/>
      <c r="E75" s="171">
        <v>2</v>
      </c>
      <c r="F75" s="171">
        <v>3</v>
      </c>
      <c r="G75" s="171">
        <v>4</v>
      </c>
      <c r="H75" s="171">
        <v>5</v>
      </c>
      <c r="I75" s="171">
        <v>6</v>
      </c>
      <c r="J75" s="171">
        <v>7</v>
      </c>
      <c r="K75" s="171">
        <v>8</v>
      </c>
      <c r="L75" s="171">
        <v>9</v>
      </c>
      <c r="M75" s="171">
        <v>10</v>
      </c>
      <c r="N75" s="171">
        <v>11</v>
      </c>
      <c r="O75" s="171">
        <v>12</v>
      </c>
      <c r="P75" s="291">
        <v>13</v>
      </c>
      <c r="Q75" s="292"/>
    </row>
    <row r="76" spans="1:17" ht="15.75" customHeight="1" thickBot="1" x14ac:dyDescent="0.25">
      <c r="A76" s="190">
        <v>1</v>
      </c>
      <c r="B76" s="595" t="s">
        <v>83</v>
      </c>
      <c r="C76" s="597" t="s">
        <v>84</v>
      </c>
      <c r="D76" s="191" t="s">
        <v>85</v>
      </c>
      <c r="E76" s="172" t="s">
        <v>164</v>
      </c>
      <c r="F76" s="172" t="s">
        <v>164</v>
      </c>
      <c r="G76" s="172" t="s">
        <v>164</v>
      </c>
      <c r="H76" s="172" t="s">
        <v>164</v>
      </c>
      <c r="I76" s="172" t="s">
        <v>164</v>
      </c>
      <c r="J76" s="172" t="s">
        <v>164</v>
      </c>
      <c r="K76" s="172" t="s">
        <v>164</v>
      </c>
      <c r="L76" s="172" t="s">
        <v>164</v>
      </c>
      <c r="M76" s="172" t="s">
        <v>164</v>
      </c>
      <c r="N76" s="172" t="s">
        <v>164</v>
      </c>
      <c r="O76" s="172" t="s">
        <v>164</v>
      </c>
      <c r="P76" s="172" t="s">
        <v>164</v>
      </c>
      <c r="Q76" s="292"/>
    </row>
    <row r="77" spans="1:17" ht="15.75" customHeight="1" thickBot="1" x14ac:dyDescent="0.25">
      <c r="A77" s="25">
        <v>2</v>
      </c>
      <c r="B77" s="596"/>
      <c r="C77" s="598"/>
      <c r="D77" s="192" t="s">
        <v>86</v>
      </c>
      <c r="E77" s="172" t="s">
        <v>164</v>
      </c>
      <c r="F77" s="172" t="s">
        <v>164</v>
      </c>
      <c r="G77" s="172" t="s">
        <v>164</v>
      </c>
      <c r="H77" s="172" t="s">
        <v>164</v>
      </c>
      <c r="I77" s="172" t="s">
        <v>164</v>
      </c>
      <c r="J77" s="172" t="s">
        <v>164</v>
      </c>
      <c r="K77" s="172" t="s">
        <v>164</v>
      </c>
      <c r="L77" s="172" t="s">
        <v>164</v>
      </c>
      <c r="M77" s="172" t="s">
        <v>164</v>
      </c>
      <c r="N77" s="172" t="s">
        <v>164</v>
      </c>
      <c r="O77" s="172" t="s">
        <v>164</v>
      </c>
      <c r="P77" s="172" t="s">
        <v>164</v>
      </c>
      <c r="Q77" s="292"/>
    </row>
    <row r="78" spans="1:17" ht="15.75" customHeight="1" thickBot="1" x14ac:dyDescent="0.25">
      <c r="A78" s="25">
        <v>3</v>
      </c>
      <c r="B78" s="596"/>
      <c r="C78" s="599" t="s">
        <v>87</v>
      </c>
      <c r="D78" s="193" t="s">
        <v>85</v>
      </c>
      <c r="E78" s="172" t="s">
        <v>164</v>
      </c>
      <c r="F78" s="172" t="s">
        <v>164</v>
      </c>
      <c r="G78" s="172" t="s">
        <v>164</v>
      </c>
      <c r="H78" s="172" t="s">
        <v>164</v>
      </c>
      <c r="I78" s="172" t="s">
        <v>164</v>
      </c>
      <c r="J78" s="172" t="s">
        <v>164</v>
      </c>
      <c r="K78" s="172" t="s">
        <v>164</v>
      </c>
      <c r="L78" s="172" t="s">
        <v>164</v>
      </c>
      <c r="M78" s="172" t="s">
        <v>164</v>
      </c>
      <c r="N78" s="172" t="s">
        <v>164</v>
      </c>
      <c r="O78" s="172" t="s">
        <v>164</v>
      </c>
      <c r="P78" s="172" t="s">
        <v>164</v>
      </c>
      <c r="Q78" s="292"/>
    </row>
    <row r="79" spans="1:17" ht="15.75" customHeight="1" x14ac:dyDescent="0.2">
      <c r="A79" s="25">
        <v>4</v>
      </c>
      <c r="B79" s="596"/>
      <c r="C79" s="599"/>
      <c r="D79" s="193" t="s">
        <v>86</v>
      </c>
      <c r="E79" s="172" t="s">
        <v>164</v>
      </c>
      <c r="F79" s="172" t="s">
        <v>164</v>
      </c>
      <c r="G79" s="172" t="s">
        <v>164</v>
      </c>
      <c r="H79" s="172" t="s">
        <v>164</v>
      </c>
      <c r="I79" s="172" t="s">
        <v>164</v>
      </c>
      <c r="J79" s="172" t="s">
        <v>164</v>
      </c>
      <c r="K79" s="172" t="s">
        <v>164</v>
      </c>
      <c r="L79" s="172" t="s">
        <v>164</v>
      </c>
      <c r="M79" s="172" t="s">
        <v>164</v>
      </c>
      <c r="N79" s="172" t="s">
        <v>164</v>
      </c>
      <c r="O79" s="172" t="s">
        <v>164</v>
      </c>
      <c r="P79" s="172" t="s">
        <v>164</v>
      </c>
      <c r="Q79" s="292"/>
    </row>
    <row r="80" spans="1:17" ht="15.75" customHeight="1" x14ac:dyDescent="0.2">
      <c r="A80" s="25">
        <v>5</v>
      </c>
      <c r="B80" s="600" t="s">
        <v>88</v>
      </c>
      <c r="C80" s="319" t="s">
        <v>84</v>
      </c>
      <c r="D80" s="170" t="s">
        <v>86</v>
      </c>
      <c r="E80" s="172" t="s">
        <v>164</v>
      </c>
      <c r="F80" s="172" t="s">
        <v>164</v>
      </c>
      <c r="G80" s="172" t="s">
        <v>164</v>
      </c>
      <c r="H80" s="172" t="s">
        <v>164</v>
      </c>
      <c r="I80" s="172" t="s">
        <v>164</v>
      </c>
      <c r="J80" s="172" t="s">
        <v>164</v>
      </c>
      <c r="K80" s="172" t="s">
        <v>164</v>
      </c>
      <c r="L80" s="172" t="s">
        <v>164</v>
      </c>
      <c r="M80" s="172" t="s">
        <v>164</v>
      </c>
      <c r="N80" s="172" t="s">
        <v>164</v>
      </c>
      <c r="O80" s="172" t="s">
        <v>164</v>
      </c>
      <c r="P80" s="172" t="s">
        <v>164</v>
      </c>
      <c r="Q80" s="292"/>
    </row>
    <row r="81" spans="1:17" ht="15.75" customHeight="1" x14ac:dyDescent="0.2">
      <c r="A81" s="25">
        <v>6</v>
      </c>
      <c r="B81" s="600"/>
      <c r="C81" s="319" t="s">
        <v>87</v>
      </c>
      <c r="D81" s="170" t="s">
        <v>86</v>
      </c>
      <c r="E81" s="172">
        <v>1</v>
      </c>
      <c r="F81" s="172">
        <v>50</v>
      </c>
      <c r="G81" s="172" t="s">
        <v>164</v>
      </c>
      <c r="H81" s="172" t="s">
        <v>164</v>
      </c>
      <c r="I81" s="172" t="s">
        <v>164</v>
      </c>
      <c r="J81" s="172" t="s">
        <v>164</v>
      </c>
      <c r="K81" s="172" t="s">
        <v>164</v>
      </c>
      <c r="L81" s="172" t="s">
        <v>164</v>
      </c>
      <c r="M81" s="172" t="s">
        <v>164</v>
      </c>
      <c r="N81" s="172" t="s">
        <v>164</v>
      </c>
      <c r="O81" s="172" t="s">
        <v>164</v>
      </c>
      <c r="P81" s="172" t="s">
        <v>164</v>
      </c>
      <c r="Q81" s="292"/>
    </row>
    <row r="82" spans="1:17" ht="15.75" customHeight="1" x14ac:dyDescent="0.2">
      <c r="A82" s="26">
        <v>7</v>
      </c>
      <c r="B82" s="593" t="s">
        <v>89</v>
      </c>
      <c r="C82" s="30" t="s">
        <v>84</v>
      </c>
      <c r="D82" s="170" t="s">
        <v>86</v>
      </c>
      <c r="E82" s="172" t="s">
        <v>164</v>
      </c>
      <c r="F82" s="172" t="s">
        <v>164</v>
      </c>
      <c r="G82" s="172" t="s">
        <v>164</v>
      </c>
      <c r="H82" s="172" t="s">
        <v>164</v>
      </c>
      <c r="I82" s="172" t="s">
        <v>164</v>
      </c>
      <c r="J82" s="172" t="s">
        <v>164</v>
      </c>
      <c r="K82" s="172" t="s">
        <v>164</v>
      </c>
      <c r="L82" s="172" t="s">
        <v>164</v>
      </c>
      <c r="M82" s="172" t="s">
        <v>164</v>
      </c>
      <c r="N82" s="172" t="s">
        <v>164</v>
      </c>
      <c r="O82" s="172" t="s">
        <v>164</v>
      </c>
      <c r="P82" s="172" t="s">
        <v>164</v>
      </c>
      <c r="Q82" s="292"/>
    </row>
    <row r="83" spans="1:17" ht="15.75" customHeight="1" x14ac:dyDescent="0.2">
      <c r="A83" s="26">
        <v>8</v>
      </c>
      <c r="B83" s="593"/>
      <c r="C83" s="30" t="s">
        <v>87</v>
      </c>
      <c r="D83" s="170" t="s">
        <v>86</v>
      </c>
      <c r="E83" s="172" t="s">
        <v>164</v>
      </c>
      <c r="F83" s="172" t="s">
        <v>164</v>
      </c>
      <c r="G83" s="172" t="s">
        <v>164</v>
      </c>
      <c r="H83" s="172" t="s">
        <v>164</v>
      </c>
      <c r="I83" s="172" t="s">
        <v>164</v>
      </c>
      <c r="J83" s="172" t="s">
        <v>164</v>
      </c>
      <c r="K83" s="172" t="s">
        <v>164</v>
      </c>
      <c r="L83" s="172" t="s">
        <v>164</v>
      </c>
      <c r="M83" s="172" t="s">
        <v>164</v>
      </c>
      <c r="N83" s="172" t="s">
        <v>164</v>
      </c>
      <c r="O83" s="172" t="s">
        <v>164</v>
      </c>
      <c r="P83" s="172" t="s">
        <v>164</v>
      </c>
      <c r="Q83" s="292"/>
    </row>
    <row r="84" spans="1:17" ht="24" customHeight="1" x14ac:dyDescent="0.2">
      <c r="A84" s="27">
        <v>9</v>
      </c>
      <c r="B84" s="593" t="s">
        <v>174</v>
      </c>
      <c r="C84" s="601" t="s">
        <v>90</v>
      </c>
      <c r="D84" s="602"/>
      <c r="E84" s="172" t="s">
        <v>164</v>
      </c>
      <c r="F84" s="172" t="s">
        <v>164</v>
      </c>
      <c r="G84" s="172" t="s">
        <v>164</v>
      </c>
      <c r="H84" s="172" t="s">
        <v>164</v>
      </c>
      <c r="I84" s="172" t="s">
        <v>164</v>
      </c>
      <c r="J84" s="172" t="s">
        <v>164</v>
      </c>
      <c r="K84" s="172" t="s">
        <v>164</v>
      </c>
      <c r="L84" s="172" t="s">
        <v>164</v>
      </c>
      <c r="M84" s="172" t="s">
        <v>164</v>
      </c>
      <c r="N84" s="172" t="s">
        <v>164</v>
      </c>
      <c r="O84" s="172" t="s">
        <v>164</v>
      </c>
      <c r="P84" s="172" t="s">
        <v>164</v>
      </c>
      <c r="Q84" s="292"/>
    </row>
    <row r="85" spans="1:17" ht="20.25" customHeight="1" x14ac:dyDescent="0.2">
      <c r="A85" s="26">
        <v>10</v>
      </c>
      <c r="B85" s="593"/>
      <c r="C85" s="603" t="s">
        <v>91</v>
      </c>
      <c r="D85" s="604"/>
      <c r="E85" s="172" t="s">
        <v>164</v>
      </c>
      <c r="F85" s="172" t="s">
        <v>164</v>
      </c>
      <c r="G85" s="172" t="s">
        <v>164</v>
      </c>
      <c r="H85" s="172" t="s">
        <v>164</v>
      </c>
      <c r="I85" s="172" t="s">
        <v>164</v>
      </c>
      <c r="J85" s="172" t="s">
        <v>164</v>
      </c>
      <c r="K85" s="172" t="s">
        <v>164</v>
      </c>
      <c r="L85" s="172" t="s">
        <v>164</v>
      </c>
      <c r="M85" s="172" t="s">
        <v>164</v>
      </c>
      <c r="N85" s="172" t="s">
        <v>164</v>
      </c>
      <c r="O85" s="172" t="s">
        <v>164</v>
      </c>
      <c r="P85" s="172" t="s">
        <v>164</v>
      </c>
      <c r="Q85" s="292"/>
    </row>
    <row r="86" spans="1:17" ht="27" customHeight="1" x14ac:dyDescent="0.2">
      <c r="A86" s="26">
        <v>11</v>
      </c>
      <c r="B86" s="593"/>
      <c r="C86" s="603" t="s">
        <v>92</v>
      </c>
      <c r="D86" s="604"/>
      <c r="E86" s="172" t="s">
        <v>164</v>
      </c>
      <c r="F86" s="172" t="s">
        <v>164</v>
      </c>
      <c r="G86" s="172" t="s">
        <v>164</v>
      </c>
      <c r="H86" s="172" t="s">
        <v>164</v>
      </c>
      <c r="I86" s="172" t="s">
        <v>164</v>
      </c>
      <c r="J86" s="172" t="s">
        <v>164</v>
      </c>
      <c r="K86" s="172" t="s">
        <v>164</v>
      </c>
      <c r="L86" s="172" t="s">
        <v>164</v>
      </c>
      <c r="M86" s="172" t="s">
        <v>164</v>
      </c>
      <c r="N86" s="172" t="s">
        <v>164</v>
      </c>
      <c r="O86" s="172" t="s">
        <v>164</v>
      </c>
      <c r="P86" s="172" t="s">
        <v>164</v>
      </c>
      <c r="Q86" s="292"/>
    </row>
    <row r="87" spans="1:17" ht="21.75" customHeight="1" x14ac:dyDescent="0.2">
      <c r="A87" s="26">
        <v>12</v>
      </c>
      <c r="B87" s="593"/>
      <c r="C87" s="603" t="s">
        <v>93</v>
      </c>
      <c r="D87" s="604"/>
      <c r="E87" s="172" t="s">
        <v>164</v>
      </c>
      <c r="F87" s="172" t="s">
        <v>164</v>
      </c>
      <c r="G87" s="172" t="s">
        <v>164</v>
      </c>
      <c r="H87" s="172" t="s">
        <v>164</v>
      </c>
      <c r="I87" s="172" t="s">
        <v>164</v>
      </c>
      <c r="J87" s="172" t="s">
        <v>164</v>
      </c>
      <c r="K87" s="172" t="s">
        <v>164</v>
      </c>
      <c r="L87" s="172" t="s">
        <v>164</v>
      </c>
      <c r="M87" s="172" t="s">
        <v>164</v>
      </c>
      <c r="N87" s="172" t="s">
        <v>164</v>
      </c>
      <c r="O87" s="172" t="s">
        <v>164</v>
      </c>
      <c r="P87" s="172" t="s">
        <v>164</v>
      </c>
      <c r="Q87" s="292"/>
    </row>
    <row r="88" spans="1:17" ht="34.5" customHeight="1" x14ac:dyDescent="0.2">
      <c r="A88" s="26">
        <v>13</v>
      </c>
      <c r="B88" s="593"/>
      <c r="C88" s="603" t="s">
        <v>94</v>
      </c>
      <c r="D88" s="604"/>
      <c r="E88" s="172" t="s">
        <v>164</v>
      </c>
      <c r="F88" s="172" t="s">
        <v>164</v>
      </c>
      <c r="G88" s="172" t="s">
        <v>164</v>
      </c>
      <c r="H88" s="172" t="s">
        <v>164</v>
      </c>
      <c r="I88" s="172" t="s">
        <v>164</v>
      </c>
      <c r="J88" s="172" t="s">
        <v>164</v>
      </c>
      <c r="K88" s="172" t="s">
        <v>164</v>
      </c>
      <c r="L88" s="172" t="s">
        <v>164</v>
      </c>
      <c r="M88" s="172" t="s">
        <v>164</v>
      </c>
      <c r="N88" s="172" t="s">
        <v>164</v>
      </c>
      <c r="O88" s="172" t="s">
        <v>164</v>
      </c>
      <c r="P88" s="172" t="s">
        <v>164</v>
      </c>
      <c r="Q88" s="292"/>
    </row>
    <row r="89" spans="1:17" ht="35.25" customHeight="1" x14ac:dyDescent="0.2">
      <c r="A89" s="26">
        <v>14</v>
      </c>
      <c r="B89" s="593"/>
      <c r="C89" s="605" t="s">
        <v>95</v>
      </c>
      <c r="D89" s="606"/>
      <c r="E89" s="172">
        <v>1</v>
      </c>
      <c r="F89" s="172">
        <v>322.25</v>
      </c>
      <c r="G89" s="172" t="s">
        <v>164</v>
      </c>
      <c r="H89" s="172" t="s">
        <v>164</v>
      </c>
      <c r="I89" s="172" t="s">
        <v>164</v>
      </c>
      <c r="J89" s="172" t="s">
        <v>164</v>
      </c>
      <c r="K89" s="172" t="s">
        <v>164</v>
      </c>
      <c r="L89" s="172" t="s">
        <v>164</v>
      </c>
      <c r="M89" s="172" t="s">
        <v>164</v>
      </c>
      <c r="N89" s="172" t="s">
        <v>164</v>
      </c>
      <c r="O89" s="172" t="s">
        <v>164</v>
      </c>
      <c r="P89" s="172" t="s">
        <v>164</v>
      </c>
      <c r="Q89" s="292"/>
    </row>
    <row r="90" spans="1:17" ht="17.25" customHeight="1" x14ac:dyDescent="0.2">
      <c r="A90" s="26">
        <v>15</v>
      </c>
      <c r="B90" s="593" t="s">
        <v>96</v>
      </c>
      <c r="C90" s="593"/>
      <c r="D90" s="594"/>
      <c r="E90" s="172" t="s">
        <v>164</v>
      </c>
      <c r="F90" s="172" t="s">
        <v>164</v>
      </c>
      <c r="G90" s="172" t="s">
        <v>164</v>
      </c>
      <c r="H90" s="172" t="s">
        <v>164</v>
      </c>
      <c r="I90" s="172" t="s">
        <v>164</v>
      </c>
      <c r="J90" s="172" t="s">
        <v>164</v>
      </c>
      <c r="K90" s="172" t="s">
        <v>164</v>
      </c>
      <c r="L90" s="172" t="s">
        <v>164</v>
      </c>
      <c r="M90" s="172" t="s">
        <v>164</v>
      </c>
      <c r="N90" s="172" t="s">
        <v>164</v>
      </c>
      <c r="O90" s="172" t="s">
        <v>164</v>
      </c>
      <c r="P90" s="172" t="s">
        <v>164</v>
      </c>
      <c r="Q90" s="292"/>
    </row>
    <row r="91" spans="1:17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78" t="s">
        <v>175</v>
      </c>
    </row>
    <row r="92" spans="1:17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2" t="s">
        <v>15</v>
      </c>
    </row>
    <row r="93" spans="1:17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78" t="s">
        <v>69</v>
      </c>
    </row>
    <row r="94" spans="1:17" ht="18.75" x14ac:dyDescent="0.3">
      <c r="A94" s="573" t="s">
        <v>388</v>
      </c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</row>
    <row r="95" spans="1:17" ht="19.5" x14ac:dyDescent="0.35">
      <c r="A95" s="573" t="s">
        <v>389</v>
      </c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</row>
    <row r="96" spans="1:17" ht="12" customHeight="1" x14ac:dyDescent="0.25">
      <c r="A96" s="186"/>
      <c r="B96" s="52"/>
      <c r="C96" s="52"/>
      <c r="D96" s="52"/>
      <c r="E96" s="52"/>
      <c r="F96" s="52"/>
      <c r="G96" s="52"/>
      <c r="H96" s="188"/>
      <c r="I96" s="188"/>
      <c r="J96" s="189" t="s">
        <v>13</v>
      </c>
      <c r="K96" s="188"/>
      <c r="L96" s="188"/>
      <c r="M96" s="188"/>
      <c r="N96" s="188"/>
      <c r="O96" s="52"/>
      <c r="P96" s="52"/>
    </row>
    <row r="97" spans="1:17" ht="8.25" customHeight="1" x14ac:dyDescent="0.2"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</row>
    <row r="98" spans="1:17" ht="15.75" x14ac:dyDescent="0.25">
      <c r="A98" s="576" t="s">
        <v>97</v>
      </c>
      <c r="B98" s="577"/>
      <c r="C98" s="577"/>
      <c r="D98" s="577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</row>
    <row r="99" spans="1:17" ht="9.75" customHeight="1" x14ac:dyDescent="0.2">
      <c r="A99" s="578" t="s">
        <v>71</v>
      </c>
      <c r="B99" s="579"/>
      <c r="C99" s="579"/>
      <c r="D99" s="579"/>
      <c r="E99" s="579"/>
      <c r="F99" s="579"/>
      <c r="G99" s="579"/>
      <c r="H99" s="579"/>
      <c r="I99" s="579"/>
      <c r="J99" s="579"/>
      <c r="K99" s="579"/>
      <c r="L99" s="579"/>
      <c r="M99" s="579"/>
      <c r="N99" s="579"/>
      <c r="O99" s="579"/>
      <c r="P99" s="579"/>
    </row>
    <row r="100" spans="1:17" ht="14.25" customHeight="1" x14ac:dyDescent="0.25">
      <c r="A100" s="580" t="s">
        <v>538</v>
      </c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580"/>
      <c r="P100" s="580"/>
    </row>
    <row r="101" spans="1:17" ht="34.5" customHeight="1" thickBot="1" x14ac:dyDescent="0.25">
      <c r="A101" s="582" t="s">
        <v>72</v>
      </c>
      <c r="B101" s="583" t="s">
        <v>73</v>
      </c>
      <c r="C101" s="583"/>
      <c r="D101" s="583"/>
      <c r="E101" s="608" t="s">
        <v>100</v>
      </c>
      <c r="F101" s="608"/>
      <c r="G101" s="609" t="s">
        <v>74</v>
      </c>
      <c r="H101" s="609"/>
      <c r="I101" s="609"/>
      <c r="J101" s="609"/>
      <c r="K101" s="609"/>
      <c r="L101" s="609"/>
      <c r="M101" s="608" t="s">
        <v>99</v>
      </c>
      <c r="N101" s="608"/>
      <c r="O101" s="608" t="s">
        <v>75</v>
      </c>
      <c r="P101" s="610"/>
      <c r="Q101" s="292"/>
    </row>
    <row r="102" spans="1:17" ht="13.5" thickBot="1" x14ac:dyDescent="0.25">
      <c r="A102" s="582"/>
      <c r="B102" s="583"/>
      <c r="C102" s="583"/>
      <c r="D102" s="583"/>
      <c r="E102" s="611" t="s">
        <v>76</v>
      </c>
      <c r="F102" s="611" t="s">
        <v>77</v>
      </c>
      <c r="G102" s="611" t="s">
        <v>76</v>
      </c>
      <c r="H102" s="611" t="s">
        <v>77</v>
      </c>
      <c r="I102" s="612" t="s">
        <v>78</v>
      </c>
      <c r="J102" s="612"/>
      <c r="K102" s="612"/>
      <c r="L102" s="612"/>
      <c r="M102" s="611" t="s">
        <v>76</v>
      </c>
      <c r="N102" s="613" t="s">
        <v>77</v>
      </c>
      <c r="O102" s="611" t="s">
        <v>76</v>
      </c>
      <c r="P102" s="614" t="s">
        <v>77</v>
      </c>
      <c r="Q102" s="292"/>
    </row>
    <row r="103" spans="1:17" ht="13.5" thickBot="1" x14ac:dyDescent="0.25">
      <c r="A103" s="582"/>
      <c r="B103" s="583"/>
      <c r="C103" s="583"/>
      <c r="D103" s="583"/>
      <c r="E103" s="611"/>
      <c r="F103" s="611"/>
      <c r="G103" s="611"/>
      <c r="H103" s="611"/>
      <c r="I103" s="616" t="s">
        <v>79</v>
      </c>
      <c r="J103" s="617" t="s">
        <v>80</v>
      </c>
      <c r="K103" s="617"/>
      <c r="L103" s="617"/>
      <c r="M103" s="611"/>
      <c r="N103" s="613"/>
      <c r="O103" s="611"/>
      <c r="P103" s="615"/>
      <c r="Q103" s="292"/>
    </row>
    <row r="104" spans="1:17" ht="53.25" customHeight="1" thickBot="1" x14ac:dyDescent="0.25">
      <c r="A104" s="582"/>
      <c r="B104" s="583"/>
      <c r="C104" s="583"/>
      <c r="D104" s="583"/>
      <c r="E104" s="611"/>
      <c r="F104" s="611"/>
      <c r="G104" s="611"/>
      <c r="H104" s="611"/>
      <c r="I104" s="616"/>
      <c r="J104" s="22" t="s">
        <v>527</v>
      </c>
      <c r="K104" s="22" t="s">
        <v>81</v>
      </c>
      <c r="L104" s="23" t="s">
        <v>82</v>
      </c>
      <c r="M104" s="611"/>
      <c r="N104" s="613"/>
      <c r="O104" s="611"/>
      <c r="P104" s="614"/>
      <c r="Q104" s="292"/>
    </row>
    <row r="105" spans="1:17" x14ac:dyDescent="0.2">
      <c r="A105" s="607"/>
      <c r="B105" s="583">
        <v>1</v>
      </c>
      <c r="C105" s="583"/>
      <c r="D105" s="583"/>
      <c r="E105" s="171">
        <v>2</v>
      </c>
      <c r="F105" s="171">
        <v>3</v>
      </c>
      <c r="G105" s="171">
        <v>4</v>
      </c>
      <c r="H105" s="171">
        <v>5</v>
      </c>
      <c r="I105" s="171">
        <v>6</v>
      </c>
      <c r="J105" s="171">
        <v>7</v>
      </c>
      <c r="K105" s="171">
        <v>8</v>
      </c>
      <c r="L105" s="171">
        <v>9</v>
      </c>
      <c r="M105" s="171">
        <v>10</v>
      </c>
      <c r="N105" s="171">
        <v>11</v>
      </c>
      <c r="O105" s="171">
        <v>12</v>
      </c>
      <c r="P105" s="291">
        <v>13</v>
      </c>
      <c r="Q105" s="292"/>
    </row>
    <row r="106" spans="1:17" ht="15.75" customHeight="1" thickBot="1" x14ac:dyDescent="0.25">
      <c r="A106" s="190">
        <v>1</v>
      </c>
      <c r="B106" s="595" t="s">
        <v>83</v>
      </c>
      <c r="C106" s="597" t="s">
        <v>84</v>
      </c>
      <c r="D106" s="191" t="s">
        <v>85</v>
      </c>
      <c r="E106" s="172" t="s">
        <v>164</v>
      </c>
      <c r="F106" s="172" t="s">
        <v>164</v>
      </c>
      <c r="G106" s="172" t="s">
        <v>164</v>
      </c>
      <c r="H106" s="172" t="s">
        <v>164</v>
      </c>
      <c r="I106" s="172" t="s">
        <v>164</v>
      </c>
      <c r="J106" s="172" t="s">
        <v>164</v>
      </c>
      <c r="K106" s="172" t="s">
        <v>164</v>
      </c>
      <c r="L106" s="172" t="s">
        <v>164</v>
      </c>
      <c r="M106" s="172" t="s">
        <v>164</v>
      </c>
      <c r="N106" s="172" t="s">
        <v>164</v>
      </c>
      <c r="O106" s="172" t="s">
        <v>164</v>
      </c>
      <c r="P106" s="172" t="s">
        <v>164</v>
      </c>
      <c r="Q106" s="292"/>
    </row>
    <row r="107" spans="1:17" ht="15.75" customHeight="1" thickBot="1" x14ac:dyDescent="0.25">
      <c r="A107" s="25">
        <v>2</v>
      </c>
      <c r="B107" s="596"/>
      <c r="C107" s="598"/>
      <c r="D107" s="192" t="s">
        <v>86</v>
      </c>
      <c r="E107" s="172" t="s">
        <v>164</v>
      </c>
      <c r="F107" s="172" t="s">
        <v>164</v>
      </c>
      <c r="G107" s="172" t="s">
        <v>164</v>
      </c>
      <c r="H107" s="172" t="s">
        <v>164</v>
      </c>
      <c r="I107" s="172" t="s">
        <v>164</v>
      </c>
      <c r="J107" s="172" t="s">
        <v>164</v>
      </c>
      <c r="K107" s="172" t="s">
        <v>164</v>
      </c>
      <c r="L107" s="172" t="s">
        <v>164</v>
      </c>
      <c r="M107" s="172" t="s">
        <v>164</v>
      </c>
      <c r="N107" s="172" t="s">
        <v>164</v>
      </c>
      <c r="O107" s="172" t="s">
        <v>164</v>
      </c>
      <c r="P107" s="172" t="s">
        <v>164</v>
      </c>
      <c r="Q107" s="292"/>
    </row>
    <row r="108" spans="1:17" ht="15.75" customHeight="1" thickBot="1" x14ac:dyDescent="0.25">
      <c r="A108" s="25">
        <v>3</v>
      </c>
      <c r="B108" s="596"/>
      <c r="C108" s="599" t="s">
        <v>87</v>
      </c>
      <c r="D108" s="193" t="s">
        <v>85</v>
      </c>
      <c r="E108" s="172" t="s">
        <v>164</v>
      </c>
      <c r="F108" s="172" t="s">
        <v>164</v>
      </c>
      <c r="G108" s="172" t="s">
        <v>164</v>
      </c>
      <c r="H108" s="172" t="s">
        <v>164</v>
      </c>
      <c r="I108" s="172" t="s">
        <v>164</v>
      </c>
      <c r="J108" s="172" t="s">
        <v>164</v>
      </c>
      <c r="K108" s="172" t="s">
        <v>164</v>
      </c>
      <c r="L108" s="172" t="s">
        <v>164</v>
      </c>
      <c r="M108" s="172" t="s">
        <v>164</v>
      </c>
      <c r="N108" s="172" t="s">
        <v>164</v>
      </c>
      <c r="O108" s="172" t="s">
        <v>164</v>
      </c>
      <c r="P108" s="172" t="s">
        <v>164</v>
      </c>
      <c r="Q108" s="292"/>
    </row>
    <row r="109" spans="1:17" ht="15.75" customHeight="1" x14ac:dyDescent="0.2">
      <c r="A109" s="25">
        <v>4</v>
      </c>
      <c r="B109" s="596"/>
      <c r="C109" s="599"/>
      <c r="D109" s="193" t="s">
        <v>86</v>
      </c>
      <c r="E109" s="172" t="s">
        <v>164</v>
      </c>
      <c r="F109" s="172" t="s">
        <v>164</v>
      </c>
      <c r="G109" s="172" t="s">
        <v>164</v>
      </c>
      <c r="H109" s="172" t="s">
        <v>164</v>
      </c>
      <c r="I109" s="172" t="s">
        <v>164</v>
      </c>
      <c r="J109" s="172" t="s">
        <v>164</v>
      </c>
      <c r="K109" s="172" t="s">
        <v>164</v>
      </c>
      <c r="L109" s="172" t="s">
        <v>164</v>
      </c>
      <c r="M109" s="172" t="s">
        <v>164</v>
      </c>
      <c r="N109" s="172" t="s">
        <v>164</v>
      </c>
      <c r="O109" s="172" t="s">
        <v>164</v>
      </c>
      <c r="P109" s="172" t="s">
        <v>164</v>
      </c>
      <c r="Q109" s="292"/>
    </row>
    <row r="110" spans="1:17" ht="15.75" customHeight="1" x14ac:dyDescent="0.2">
      <c r="A110" s="25">
        <v>5</v>
      </c>
      <c r="B110" s="600" t="s">
        <v>88</v>
      </c>
      <c r="C110" s="333" t="s">
        <v>84</v>
      </c>
      <c r="D110" s="170" t="s">
        <v>86</v>
      </c>
      <c r="E110" s="172" t="s">
        <v>164</v>
      </c>
      <c r="F110" s="172" t="s">
        <v>164</v>
      </c>
      <c r="G110" s="172" t="s">
        <v>164</v>
      </c>
      <c r="H110" s="172" t="s">
        <v>164</v>
      </c>
      <c r="I110" s="172" t="s">
        <v>164</v>
      </c>
      <c r="J110" s="172" t="s">
        <v>164</v>
      </c>
      <c r="K110" s="172" t="s">
        <v>164</v>
      </c>
      <c r="L110" s="172" t="s">
        <v>164</v>
      </c>
      <c r="M110" s="172" t="s">
        <v>164</v>
      </c>
      <c r="N110" s="172" t="s">
        <v>164</v>
      </c>
      <c r="O110" s="172" t="s">
        <v>164</v>
      </c>
      <c r="P110" s="172" t="s">
        <v>164</v>
      </c>
      <c r="Q110" s="292"/>
    </row>
    <row r="111" spans="1:17" ht="15.75" customHeight="1" x14ac:dyDescent="0.2">
      <c r="A111" s="25">
        <v>6</v>
      </c>
      <c r="B111" s="600"/>
      <c r="C111" s="333" t="s">
        <v>87</v>
      </c>
      <c r="D111" s="170" t="s">
        <v>86</v>
      </c>
      <c r="E111" s="172" t="s">
        <v>164</v>
      </c>
      <c r="F111" s="172" t="s">
        <v>164</v>
      </c>
      <c r="G111" s="172" t="s">
        <v>164</v>
      </c>
      <c r="H111" s="172" t="s">
        <v>164</v>
      </c>
      <c r="I111" s="172" t="s">
        <v>164</v>
      </c>
      <c r="J111" s="172" t="s">
        <v>164</v>
      </c>
      <c r="K111" s="172" t="s">
        <v>164</v>
      </c>
      <c r="L111" s="172" t="s">
        <v>164</v>
      </c>
      <c r="M111" s="172" t="s">
        <v>164</v>
      </c>
      <c r="N111" s="172" t="s">
        <v>164</v>
      </c>
      <c r="O111" s="172" t="s">
        <v>164</v>
      </c>
      <c r="P111" s="172" t="s">
        <v>164</v>
      </c>
      <c r="Q111" s="292"/>
    </row>
    <row r="112" spans="1:17" ht="15.75" customHeight="1" x14ac:dyDescent="0.2">
      <c r="A112" s="26">
        <v>7</v>
      </c>
      <c r="B112" s="593" t="s">
        <v>89</v>
      </c>
      <c r="C112" s="30" t="s">
        <v>84</v>
      </c>
      <c r="D112" s="170" t="s">
        <v>86</v>
      </c>
      <c r="E112" s="172" t="s">
        <v>164</v>
      </c>
      <c r="F112" s="172" t="s">
        <v>164</v>
      </c>
      <c r="G112" s="172" t="s">
        <v>164</v>
      </c>
      <c r="H112" s="172" t="s">
        <v>164</v>
      </c>
      <c r="I112" s="172" t="s">
        <v>164</v>
      </c>
      <c r="J112" s="172" t="s">
        <v>164</v>
      </c>
      <c r="K112" s="172" t="s">
        <v>164</v>
      </c>
      <c r="L112" s="172" t="s">
        <v>164</v>
      </c>
      <c r="M112" s="172" t="s">
        <v>164</v>
      </c>
      <c r="N112" s="172" t="s">
        <v>164</v>
      </c>
      <c r="O112" s="172" t="s">
        <v>164</v>
      </c>
      <c r="P112" s="172" t="s">
        <v>164</v>
      </c>
      <c r="Q112" s="292"/>
    </row>
    <row r="113" spans="1:17" ht="15.75" customHeight="1" x14ac:dyDescent="0.2">
      <c r="A113" s="26">
        <v>8</v>
      </c>
      <c r="B113" s="593"/>
      <c r="C113" s="30" t="s">
        <v>87</v>
      </c>
      <c r="D113" s="170" t="s">
        <v>86</v>
      </c>
      <c r="E113" s="172" t="s">
        <v>164</v>
      </c>
      <c r="F113" s="172" t="s">
        <v>164</v>
      </c>
      <c r="G113" s="172" t="s">
        <v>164</v>
      </c>
      <c r="H113" s="172" t="s">
        <v>164</v>
      </c>
      <c r="I113" s="172" t="s">
        <v>164</v>
      </c>
      <c r="J113" s="172" t="s">
        <v>164</v>
      </c>
      <c r="K113" s="172" t="s">
        <v>164</v>
      </c>
      <c r="L113" s="172" t="s">
        <v>164</v>
      </c>
      <c r="M113" s="172" t="s">
        <v>164</v>
      </c>
      <c r="N113" s="172" t="s">
        <v>164</v>
      </c>
      <c r="O113" s="172" t="s">
        <v>164</v>
      </c>
      <c r="P113" s="172" t="s">
        <v>164</v>
      </c>
      <c r="Q113" s="292"/>
    </row>
    <row r="114" spans="1:17" ht="24" customHeight="1" x14ac:dyDescent="0.2">
      <c r="A114" s="27">
        <v>9</v>
      </c>
      <c r="B114" s="593" t="s">
        <v>174</v>
      </c>
      <c r="C114" s="601" t="s">
        <v>90</v>
      </c>
      <c r="D114" s="602"/>
      <c r="E114" s="172" t="s">
        <v>164</v>
      </c>
      <c r="F114" s="172" t="s">
        <v>164</v>
      </c>
      <c r="G114" s="172" t="s">
        <v>164</v>
      </c>
      <c r="H114" s="172" t="s">
        <v>164</v>
      </c>
      <c r="I114" s="172" t="s">
        <v>164</v>
      </c>
      <c r="J114" s="172" t="s">
        <v>164</v>
      </c>
      <c r="K114" s="172" t="s">
        <v>164</v>
      </c>
      <c r="L114" s="172" t="s">
        <v>164</v>
      </c>
      <c r="M114" s="172" t="s">
        <v>164</v>
      </c>
      <c r="N114" s="172" t="s">
        <v>164</v>
      </c>
      <c r="O114" s="172" t="s">
        <v>164</v>
      </c>
      <c r="P114" s="172" t="s">
        <v>164</v>
      </c>
      <c r="Q114" s="292"/>
    </row>
    <row r="115" spans="1:17" ht="20.25" customHeight="1" x14ac:dyDescent="0.2">
      <c r="A115" s="26">
        <v>10</v>
      </c>
      <c r="B115" s="593"/>
      <c r="C115" s="603" t="s">
        <v>91</v>
      </c>
      <c r="D115" s="604"/>
      <c r="E115" s="172" t="s">
        <v>164</v>
      </c>
      <c r="F115" s="172" t="s">
        <v>164</v>
      </c>
      <c r="G115" s="172" t="s">
        <v>164</v>
      </c>
      <c r="H115" s="172" t="s">
        <v>164</v>
      </c>
      <c r="I115" s="172" t="s">
        <v>164</v>
      </c>
      <c r="J115" s="172" t="s">
        <v>164</v>
      </c>
      <c r="K115" s="172" t="s">
        <v>164</v>
      </c>
      <c r="L115" s="172" t="s">
        <v>164</v>
      </c>
      <c r="M115" s="172" t="s">
        <v>164</v>
      </c>
      <c r="N115" s="172" t="s">
        <v>164</v>
      </c>
      <c r="O115" s="172" t="s">
        <v>164</v>
      </c>
      <c r="P115" s="172" t="s">
        <v>164</v>
      </c>
      <c r="Q115" s="292"/>
    </row>
    <row r="116" spans="1:17" ht="27" customHeight="1" x14ac:dyDescent="0.2">
      <c r="A116" s="26">
        <v>11</v>
      </c>
      <c r="B116" s="593"/>
      <c r="C116" s="603" t="s">
        <v>92</v>
      </c>
      <c r="D116" s="604"/>
      <c r="E116" s="172" t="s">
        <v>164</v>
      </c>
      <c r="F116" s="172" t="s">
        <v>164</v>
      </c>
      <c r="G116" s="172" t="s">
        <v>164</v>
      </c>
      <c r="H116" s="172" t="s">
        <v>164</v>
      </c>
      <c r="I116" s="172" t="s">
        <v>164</v>
      </c>
      <c r="J116" s="172" t="s">
        <v>164</v>
      </c>
      <c r="K116" s="172" t="s">
        <v>164</v>
      </c>
      <c r="L116" s="172" t="s">
        <v>164</v>
      </c>
      <c r="M116" s="172" t="s">
        <v>164</v>
      </c>
      <c r="N116" s="172" t="s">
        <v>164</v>
      </c>
      <c r="O116" s="172" t="s">
        <v>164</v>
      </c>
      <c r="P116" s="172" t="s">
        <v>164</v>
      </c>
      <c r="Q116" s="292"/>
    </row>
    <row r="117" spans="1:17" ht="21.75" customHeight="1" x14ac:dyDescent="0.2">
      <c r="A117" s="26">
        <v>12</v>
      </c>
      <c r="B117" s="593"/>
      <c r="C117" s="603" t="s">
        <v>93</v>
      </c>
      <c r="D117" s="604"/>
      <c r="E117" s="172" t="s">
        <v>164</v>
      </c>
      <c r="F117" s="172" t="s">
        <v>164</v>
      </c>
      <c r="G117" s="172" t="s">
        <v>164</v>
      </c>
      <c r="H117" s="172" t="s">
        <v>164</v>
      </c>
      <c r="I117" s="172" t="s">
        <v>164</v>
      </c>
      <c r="J117" s="172" t="s">
        <v>164</v>
      </c>
      <c r="K117" s="172" t="s">
        <v>164</v>
      </c>
      <c r="L117" s="172" t="s">
        <v>164</v>
      </c>
      <c r="M117" s="172" t="s">
        <v>164</v>
      </c>
      <c r="N117" s="172" t="s">
        <v>164</v>
      </c>
      <c r="O117" s="172" t="s">
        <v>164</v>
      </c>
      <c r="P117" s="172" t="s">
        <v>164</v>
      </c>
      <c r="Q117" s="292"/>
    </row>
    <row r="118" spans="1:17" ht="34.5" customHeight="1" x14ac:dyDescent="0.2">
      <c r="A118" s="26">
        <v>13</v>
      </c>
      <c r="B118" s="593"/>
      <c r="C118" s="603" t="s">
        <v>94</v>
      </c>
      <c r="D118" s="604"/>
      <c r="E118" s="172" t="s">
        <v>164</v>
      </c>
      <c r="F118" s="172" t="s">
        <v>164</v>
      </c>
      <c r="G118" s="172" t="s">
        <v>164</v>
      </c>
      <c r="H118" s="172" t="s">
        <v>164</v>
      </c>
      <c r="I118" s="172" t="s">
        <v>164</v>
      </c>
      <c r="J118" s="172" t="s">
        <v>164</v>
      </c>
      <c r="K118" s="172" t="s">
        <v>164</v>
      </c>
      <c r="L118" s="172" t="s">
        <v>164</v>
      </c>
      <c r="M118" s="172" t="s">
        <v>164</v>
      </c>
      <c r="N118" s="172" t="s">
        <v>164</v>
      </c>
      <c r="O118" s="172" t="s">
        <v>164</v>
      </c>
      <c r="P118" s="172" t="s">
        <v>164</v>
      </c>
      <c r="Q118" s="292"/>
    </row>
    <row r="119" spans="1:17" ht="35.25" customHeight="1" x14ac:dyDescent="0.2">
      <c r="A119" s="26">
        <v>14</v>
      </c>
      <c r="B119" s="593"/>
      <c r="C119" s="605" t="s">
        <v>95</v>
      </c>
      <c r="D119" s="606"/>
      <c r="E119" s="172" t="s">
        <v>164</v>
      </c>
      <c r="F119" s="172" t="s">
        <v>164</v>
      </c>
      <c r="G119" s="172" t="s">
        <v>164</v>
      </c>
      <c r="H119" s="172" t="s">
        <v>164</v>
      </c>
      <c r="I119" s="172" t="s">
        <v>164</v>
      </c>
      <c r="J119" s="172" t="s">
        <v>164</v>
      </c>
      <c r="K119" s="172" t="s">
        <v>164</v>
      </c>
      <c r="L119" s="172" t="s">
        <v>164</v>
      </c>
      <c r="M119" s="172" t="s">
        <v>164</v>
      </c>
      <c r="N119" s="172" t="s">
        <v>164</v>
      </c>
      <c r="O119" s="172" t="s">
        <v>164</v>
      </c>
      <c r="P119" s="172" t="s">
        <v>164</v>
      </c>
      <c r="Q119" s="292"/>
    </row>
    <row r="120" spans="1:17" ht="17.25" customHeight="1" x14ac:dyDescent="0.2">
      <c r="A120" s="26">
        <v>15</v>
      </c>
      <c r="B120" s="593" t="s">
        <v>96</v>
      </c>
      <c r="C120" s="593"/>
      <c r="D120" s="594"/>
      <c r="E120" s="172" t="s">
        <v>164</v>
      </c>
      <c r="F120" s="172" t="s">
        <v>164</v>
      </c>
      <c r="G120" s="172" t="s">
        <v>164</v>
      </c>
      <c r="H120" s="172" t="s">
        <v>164</v>
      </c>
      <c r="I120" s="172" t="s">
        <v>164</v>
      </c>
      <c r="J120" s="172" t="s">
        <v>164</v>
      </c>
      <c r="K120" s="172" t="s">
        <v>164</v>
      </c>
      <c r="L120" s="172" t="s">
        <v>164</v>
      </c>
      <c r="M120" s="172" t="s">
        <v>164</v>
      </c>
      <c r="N120" s="172" t="s">
        <v>164</v>
      </c>
      <c r="O120" s="172" t="s">
        <v>164</v>
      </c>
      <c r="P120" s="172" t="s">
        <v>164</v>
      </c>
      <c r="Q120" s="292"/>
    </row>
    <row r="122" spans="1:17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78" t="s">
        <v>175</v>
      </c>
    </row>
    <row r="123" spans="1:17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2" t="s">
        <v>15</v>
      </c>
    </row>
    <row r="124" spans="1:17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78" t="s">
        <v>69</v>
      </c>
    </row>
    <row r="125" spans="1:17" ht="18.75" x14ac:dyDescent="0.3">
      <c r="A125" s="573" t="s">
        <v>388</v>
      </c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</row>
    <row r="126" spans="1:17" ht="19.5" x14ac:dyDescent="0.35">
      <c r="A126" s="573" t="s">
        <v>389</v>
      </c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</row>
    <row r="127" spans="1:17" ht="12" customHeight="1" x14ac:dyDescent="0.25">
      <c r="A127" s="186"/>
      <c r="B127" s="52"/>
      <c r="C127" s="52"/>
      <c r="D127" s="52"/>
      <c r="E127" s="52"/>
      <c r="F127" s="52"/>
      <c r="G127" s="52"/>
      <c r="H127" s="188"/>
      <c r="I127" s="188"/>
      <c r="J127" s="189" t="s">
        <v>13</v>
      </c>
      <c r="K127" s="188"/>
      <c r="L127" s="188"/>
      <c r="M127" s="188"/>
      <c r="N127" s="188"/>
      <c r="O127" s="52"/>
      <c r="P127" s="52"/>
    </row>
    <row r="128" spans="1:17" ht="8.25" customHeight="1" x14ac:dyDescent="0.2"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</row>
    <row r="129" spans="1:17" ht="15.75" x14ac:dyDescent="0.25">
      <c r="A129" s="576" t="s">
        <v>97</v>
      </c>
      <c r="B129" s="577"/>
      <c r="C129" s="577"/>
      <c r="D129" s="577"/>
      <c r="E129" s="577"/>
      <c r="F129" s="577"/>
      <c r="G129" s="577"/>
      <c r="H129" s="577"/>
      <c r="I129" s="577"/>
      <c r="J129" s="577"/>
      <c r="K129" s="577"/>
      <c r="L129" s="577"/>
      <c r="M129" s="577"/>
      <c r="N129" s="577"/>
      <c r="O129" s="577"/>
      <c r="P129" s="577"/>
    </row>
    <row r="130" spans="1:17" ht="9.75" customHeight="1" x14ac:dyDescent="0.2">
      <c r="A130" s="578" t="s">
        <v>71</v>
      </c>
      <c r="B130" s="579"/>
      <c r="C130" s="579"/>
      <c r="D130" s="579"/>
      <c r="E130" s="579"/>
      <c r="F130" s="579"/>
      <c r="G130" s="579"/>
      <c r="H130" s="579"/>
      <c r="I130" s="579"/>
      <c r="J130" s="579"/>
      <c r="K130" s="579"/>
      <c r="L130" s="579"/>
      <c r="M130" s="579"/>
      <c r="N130" s="579"/>
      <c r="O130" s="579"/>
      <c r="P130" s="579"/>
    </row>
    <row r="131" spans="1:17" ht="14.25" customHeight="1" x14ac:dyDescent="0.25">
      <c r="A131" s="580" t="s">
        <v>539</v>
      </c>
      <c r="B131" s="580"/>
      <c r="C131" s="580"/>
      <c r="D131" s="580"/>
      <c r="E131" s="580"/>
      <c r="F131" s="580"/>
      <c r="G131" s="580"/>
      <c r="H131" s="580"/>
      <c r="I131" s="580"/>
      <c r="J131" s="580"/>
      <c r="K131" s="580"/>
      <c r="L131" s="580"/>
      <c r="M131" s="580"/>
      <c r="N131" s="580"/>
      <c r="O131" s="580"/>
      <c r="P131" s="580"/>
    </row>
    <row r="132" spans="1:17" ht="34.5" customHeight="1" thickBot="1" x14ac:dyDescent="0.25">
      <c r="A132" s="582" t="s">
        <v>72</v>
      </c>
      <c r="B132" s="583" t="s">
        <v>73</v>
      </c>
      <c r="C132" s="583"/>
      <c r="D132" s="583"/>
      <c r="E132" s="608" t="s">
        <v>100</v>
      </c>
      <c r="F132" s="608"/>
      <c r="G132" s="609" t="s">
        <v>74</v>
      </c>
      <c r="H132" s="609"/>
      <c r="I132" s="609"/>
      <c r="J132" s="609"/>
      <c r="K132" s="609"/>
      <c r="L132" s="609"/>
      <c r="M132" s="608" t="s">
        <v>99</v>
      </c>
      <c r="N132" s="608"/>
      <c r="O132" s="608" t="s">
        <v>75</v>
      </c>
      <c r="P132" s="610"/>
      <c r="Q132" s="292"/>
    </row>
    <row r="133" spans="1:17" ht="13.5" thickBot="1" x14ac:dyDescent="0.25">
      <c r="A133" s="582"/>
      <c r="B133" s="583"/>
      <c r="C133" s="583"/>
      <c r="D133" s="583"/>
      <c r="E133" s="611" t="s">
        <v>76</v>
      </c>
      <c r="F133" s="611" t="s">
        <v>77</v>
      </c>
      <c r="G133" s="611" t="s">
        <v>76</v>
      </c>
      <c r="H133" s="611" t="s">
        <v>77</v>
      </c>
      <c r="I133" s="612" t="s">
        <v>78</v>
      </c>
      <c r="J133" s="612"/>
      <c r="K133" s="612"/>
      <c r="L133" s="612"/>
      <c r="M133" s="611" t="s">
        <v>76</v>
      </c>
      <c r="N133" s="613" t="s">
        <v>77</v>
      </c>
      <c r="O133" s="611" t="s">
        <v>76</v>
      </c>
      <c r="P133" s="614" t="s">
        <v>77</v>
      </c>
      <c r="Q133" s="292"/>
    </row>
    <row r="134" spans="1:17" ht="13.5" thickBot="1" x14ac:dyDescent="0.25">
      <c r="A134" s="582"/>
      <c r="B134" s="583"/>
      <c r="C134" s="583"/>
      <c r="D134" s="583"/>
      <c r="E134" s="611"/>
      <c r="F134" s="611"/>
      <c r="G134" s="611"/>
      <c r="H134" s="611"/>
      <c r="I134" s="616" t="s">
        <v>79</v>
      </c>
      <c r="J134" s="617" t="s">
        <v>80</v>
      </c>
      <c r="K134" s="617"/>
      <c r="L134" s="617"/>
      <c r="M134" s="611"/>
      <c r="N134" s="613"/>
      <c r="O134" s="611"/>
      <c r="P134" s="615"/>
      <c r="Q134" s="292"/>
    </row>
    <row r="135" spans="1:17" ht="53.25" customHeight="1" thickBot="1" x14ac:dyDescent="0.25">
      <c r="A135" s="582"/>
      <c r="B135" s="583"/>
      <c r="C135" s="583"/>
      <c r="D135" s="583"/>
      <c r="E135" s="611"/>
      <c r="F135" s="611"/>
      <c r="G135" s="611"/>
      <c r="H135" s="611"/>
      <c r="I135" s="616"/>
      <c r="J135" s="22" t="s">
        <v>527</v>
      </c>
      <c r="K135" s="22" t="s">
        <v>81</v>
      </c>
      <c r="L135" s="23" t="s">
        <v>82</v>
      </c>
      <c r="M135" s="611"/>
      <c r="N135" s="613"/>
      <c r="O135" s="611"/>
      <c r="P135" s="614"/>
      <c r="Q135" s="292"/>
    </row>
    <row r="136" spans="1:17" x14ac:dyDescent="0.2">
      <c r="A136" s="607"/>
      <c r="B136" s="583">
        <v>1</v>
      </c>
      <c r="C136" s="583"/>
      <c r="D136" s="583"/>
      <c r="E136" s="171">
        <v>2</v>
      </c>
      <c r="F136" s="171">
        <v>3</v>
      </c>
      <c r="G136" s="171">
        <v>4</v>
      </c>
      <c r="H136" s="171">
        <v>5</v>
      </c>
      <c r="I136" s="171">
        <v>6</v>
      </c>
      <c r="J136" s="171">
        <v>7</v>
      </c>
      <c r="K136" s="171">
        <v>8</v>
      </c>
      <c r="L136" s="171">
        <v>9</v>
      </c>
      <c r="M136" s="171">
        <v>10</v>
      </c>
      <c r="N136" s="171">
        <v>11</v>
      </c>
      <c r="O136" s="171">
        <v>12</v>
      </c>
      <c r="P136" s="291">
        <v>13</v>
      </c>
      <c r="Q136" s="292"/>
    </row>
    <row r="137" spans="1:17" ht="15.75" customHeight="1" thickBot="1" x14ac:dyDescent="0.25">
      <c r="A137" s="190">
        <v>1</v>
      </c>
      <c r="B137" s="595" t="s">
        <v>83</v>
      </c>
      <c r="C137" s="597" t="s">
        <v>84</v>
      </c>
      <c r="D137" s="191" t="s">
        <v>85</v>
      </c>
      <c r="E137" s="172" t="s">
        <v>164</v>
      </c>
      <c r="F137" s="172" t="s">
        <v>164</v>
      </c>
      <c r="G137" s="172" t="s">
        <v>164</v>
      </c>
      <c r="H137" s="172" t="s">
        <v>164</v>
      </c>
      <c r="I137" s="172" t="s">
        <v>164</v>
      </c>
      <c r="J137" s="172" t="s">
        <v>164</v>
      </c>
      <c r="K137" s="172" t="s">
        <v>164</v>
      </c>
      <c r="L137" s="172" t="s">
        <v>164</v>
      </c>
      <c r="M137" s="172" t="s">
        <v>164</v>
      </c>
      <c r="N137" s="172" t="s">
        <v>164</v>
      </c>
      <c r="O137" s="172" t="s">
        <v>164</v>
      </c>
      <c r="P137" s="172" t="s">
        <v>164</v>
      </c>
      <c r="Q137" s="292"/>
    </row>
    <row r="138" spans="1:17" ht="15.75" customHeight="1" thickBot="1" x14ac:dyDescent="0.25">
      <c r="A138" s="25">
        <v>2</v>
      </c>
      <c r="B138" s="596"/>
      <c r="C138" s="598"/>
      <c r="D138" s="192" t="s">
        <v>86</v>
      </c>
      <c r="E138" s="172" t="s">
        <v>164</v>
      </c>
      <c r="F138" s="172" t="s">
        <v>164</v>
      </c>
      <c r="G138" s="172" t="s">
        <v>164</v>
      </c>
      <c r="H138" s="172" t="s">
        <v>164</v>
      </c>
      <c r="I138" s="172" t="s">
        <v>164</v>
      </c>
      <c r="J138" s="172" t="s">
        <v>164</v>
      </c>
      <c r="K138" s="172" t="s">
        <v>164</v>
      </c>
      <c r="L138" s="172" t="s">
        <v>164</v>
      </c>
      <c r="M138" s="172" t="s">
        <v>164</v>
      </c>
      <c r="N138" s="172" t="s">
        <v>164</v>
      </c>
      <c r="O138" s="172" t="s">
        <v>164</v>
      </c>
      <c r="P138" s="172" t="s">
        <v>164</v>
      </c>
      <c r="Q138" s="292"/>
    </row>
    <row r="139" spans="1:17" ht="15.75" customHeight="1" thickBot="1" x14ac:dyDescent="0.25">
      <c r="A139" s="25">
        <v>3</v>
      </c>
      <c r="B139" s="596"/>
      <c r="C139" s="599" t="s">
        <v>87</v>
      </c>
      <c r="D139" s="193" t="s">
        <v>85</v>
      </c>
      <c r="E139" s="172" t="s">
        <v>164</v>
      </c>
      <c r="F139" s="172" t="s">
        <v>164</v>
      </c>
      <c r="G139" s="172" t="s">
        <v>164</v>
      </c>
      <c r="H139" s="172" t="s">
        <v>164</v>
      </c>
      <c r="I139" s="172" t="s">
        <v>164</v>
      </c>
      <c r="J139" s="172" t="s">
        <v>164</v>
      </c>
      <c r="K139" s="172" t="s">
        <v>164</v>
      </c>
      <c r="L139" s="172" t="s">
        <v>164</v>
      </c>
      <c r="M139" s="172" t="s">
        <v>164</v>
      </c>
      <c r="N139" s="172" t="s">
        <v>164</v>
      </c>
      <c r="O139" s="172" t="s">
        <v>164</v>
      </c>
      <c r="P139" s="172" t="s">
        <v>164</v>
      </c>
      <c r="Q139" s="292"/>
    </row>
    <row r="140" spans="1:17" ht="15.75" customHeight="1" x14ac:dyDescent="0.2">
      <c r="A140" s="25">
        <v>4</v>
      </c>
      <c r="B140" s="596"/>
      <c r="C140" s="599"/>
      <c r="D140" s="193" t="s">
        <v>86</v>
      </c>
      <c r="E140" s="172" t="s">
        <v>164</v>
      </c>
      <c r="F140" s="172" t="s">
        <v>164</v>
      </c>
      <c r="G140" s="172" t="s">
        <v>164</v>
      </c>
      <c r="H140" s="172" t="s">
        <v>164</v>
      </c>
      <c r="I140" s="172" t="s">
        <v>164</v>
      </c>
      <c r="J140" s="172" t="s">
        <v>164</v>
      </c>
      <c r="K140" s="172" t="s">
        <v>164</v>
      </c>
      <c r="L140" s="172" t="s">
        <v>164</v>
      </c>
      <c r="M140" s="172" t="s">
        <v>164</v>
      </c>
      <c r="N140" s="172" t="s">
        <v>164</v>
      </c>
      <c r="O140" s="172" t="s">
        <v>164</v>
      </c>
      <c r="P140" s="172" t="s">
        <v>164</v>
      </c>
      <c r="Q140" s="292"/>
    </row>
    <row r="141" spans="1:17" ht="15.75" customHeight="1" x14ac:dyDescent="0.2">
      <c r="A141" s="25">
        <v>5</v>
      </c>
      <c r="B141" s="600" t="s">
        <v>88</v>
      </c>
      <c r="C141" s="334" t="s">
        <v>84</v>
      </c>
      <c r="D141" s="170" t="s">
        <v>86</v>
      </c>
      <c r="E141" s="172" t="s">
        <v>164</v>
      </c>
      <c r="F141" s="172" t="s">
        <v>164</v>
      </c>
      <c r="G141" s="172" t="s">
        <v>164</v>
      </c>
      <c r="H141" s="172" t="s">
        <v>164</v>
      </c>
      <c r="I141" s="172" t="s">
        <v>164</v>
      </c>
      <c r="J141" s="172" t="s">
        <v>164</v>
      </c>
      <c r="K141" s="172" t="s">
        <v>164</v>
      </c>
      <c r="L141" s="172" t="s">
        <v>164</v>
      </c>
      <c r="M141" s="172" t="s">
        <v>164</v>
      </c>
      <c r="N141" s="172" t="s">
        <v>164</v>
      </c>
      <c r="O141" s="172" t="s">
        <v>164</v>
      </c>
      <c r="P141" s="172" t="s">
        <v>164</v>
      </c>
      <c r="Q141" s="292"/>
    </row>
    <row r="142" spans="1:17" ht="15.75" customHeight="1" x14ac:dyDescent="0.2">
      <c r="A142" s="25">
        <v>6</v>
      </c>
      <c r="B142" s="600"/>
      <c r="C142" s="334" t="s">
        <v>87</v>
      </c>
      <c r="D142" s="170" t="s">
        <v>86</v>
      </c>
      <c r="E142" s="172">
        <v>1</v>
      </c>
      <c r="F142" s="172">
        <f>400.6</f>
        <v>400.6</v>
      </c>
      <c r="G142" s="172" t="s">
        <v>164</v>
      </c>
      <c r="H142" s="172" t="s">
        <v>164</v>
      </c>
      <c r="I142" s="172" t="s">
        <v>164</v>
      </c>
      <c r="J142" s="172" t="s">
        <v>164</v>
      </c>
      <c r="K142" s="172" t="s">
        <v>164</v>
      </c>
      <c r="L142" s="172" t="s">
        <v>164</v>
      </c>
      <c r="M142" s="172">
        <v>1</v>
      </c>
      <c r="N142" s="172">
        <v>50</v>
      </c>
      <c r="O142" s="172" t="s">
        <v>164</v>
      </c>
      <c r="P142" s="172" t="s">
        <v>164</v>
      </c>
      <c r="Q142" s="292"/>
    </row>
    <row r="143" spans="1:17" ht="15.75" customHeight="1" x14ac:dyDescent="0.2">
      <c r="A143" s="26">
        <v>7</v>
      </c>
      <c r="B143" s="593" t="s">
        <v>89</v>
      </c>
      <c r="C143" s="30" t="s">
        <v>84</v>
      </c>
      <c r="D143" s="170" t="s">
        <v>86</v>
      </c>
      <c r="E143" s="172" t="s">
        <v>164</v>
      </c>
      <c r="F143" s="172" t="s">
        <v>164</v>
      </c>
      <c r="G143" s="172" t="s">
        <v>164</v>
      </c>
      <c r="H143" s="172" t="s">
        <v>164</v>
      </c>
      <c r="I143" s="172" t="s">
        <v>164</v>
      </c>
      <c r="J143" s="172" t="s">
        <v>164</v>
      </c>
      <c r="K143" s="172" t="s">
        <v>164</v>
      </c>
      <c r="L143" s="172" t="s">
        <v>164</v>
      </c>
      <c r="M143" s="172" t="s">
        <v>164</v>
      </c>
      <c r="N143" s="172" t="s">
        <v>164</v>
      </c>
      <c r="O143" s="172" t="s">
        <v>164</v>
      </c>
      <c r="P143" s="172" t="s">
        <v>164</v>
      </c>
      <c r="Q143" s="292"/>
    </row>
    <row r="144" spans="1:17" ht="15.75" customHeight="1" x14ac:dyDescent="0.2">
      <c r="A144" s="26">
        <v>8</v>
      </c>
      <c r="B144" s="593"/>
      <c r="C144" s="30" t="s">
        <v>87</v>
      </c>
      <c r="D144" s="170" t="s">
        <v>86</v>
      </c>
      <c r="E144" s="172" t="s">
        <v>164</v>
      </c>
      <c r="F144" s="172" t="s">
        <v>164</v>
      </c>
      <c r="G144" s="172" t="s">
        <v>164</v>
      </c>
      <c r="H144" s="172" t="s">
        <v>164</v>
      </c>
      <c r="I144" s="172" t="s">
        <v>164</v>
      </c>
      <c r="J144" s="172" t="s">
        <v>164</v>
      </c>
      <c r="K144" s="172" t="s">
        <v>164</v>
      </c>
      <c r="L144" s="172" t="s">
        <v>164</v>
      </c>
      <c r="M144" s="172" t="s">
        <v>164</v>
      </c>
      <c r="N144" s="172" t="s">
        <v>164</v>
      </c>
      <c r="O144" s="172" t="s">
        <v>164</v>
      </c>
      <c r="P144" s="172" t="s">
        <v>164</v>
      </c>
      <c r="Q144" s="292"/>
    </row>
    <row r="145" spans="1:17" ht="24" customHeight="1" x14ac:dyDescent="0.2">
      <c r="A145" s="27">
        <v>9</v>
      </c>
      <c r="B145" s="593" t="s">
        <v>174</v>
      </c>
      <c r="C145" s="601" t="s">
        <v>90</v>
      </c>
      <c r="D145" s="602"/>
      <c r="E145" s="172" t="s">
        <v>164</v>
      </c>
      <c r="F145" s="172" t="s">
        <v>164</v>
      </c>
      <c r="G145" s="172" t="s">
        <v>164</v>
      </c>
      <c r="H145" s="172" t="s">
        <v>164</v>
      </c>
      <c r="I145" s="172" t="s">
        <v>164</v>
      </c>
      <c r="J145" s="172" t="s">
        <v>164</v>
      </c>
      <c r="K145" s="172" t="s">
        <v>164</v>
      </c>
      <c r="L145" s="172" t="s">
        <v>164</v>
      </c>
      <c r="M145" s="172" t="s">
        <v>164</v>
      </c>
      <c r="N145" s="172" t="s">
        <v>164</v>
      </c>
      <c r="O145" s="172" t="s">
        <v>164</v>
      </c>
      <c r="P145" s="172" t="s">
        <v>164</v>
      </c>
      <c r="Q145" s="292"/>
    </row>
    <row r="146" spans="1:17" ht="20.25" customHeight="1" x14ac:dyDescent="0.2">
      <c r="A146" s="26">
        <v>10</v>
      </c>
      <c r="B146" s="593"/>
      <c r="C146" s="603" t="s">
        <v>91</v>
      </c>
      <c r="D146" s="604"/>
      <c r="E146" s="172" t="s">
        <v>164</v>
      </c>
      <c r="F146" s="172" t="s">
        <v>164</v>
      </c>
      <c r="G146" s="172" t="s">
        <v>164</v>
      </c>
      <c r="H146" s="172" t="s">
        <v>164</v>
      </c>
      <c r="I146" s="172" t="s">
        <v>164</v>
      </c>
      <c r="J146" s="172" t="s">
        <v>164</v>
      </c>
      <c r="K146" s="172" t="s">
        <v>164</v>
      </c>
      <c r="L146" s="172" t="s">
        <v>164</v>
      </c>
      <c r="M146" s="172" t="s">
        <v>164</v>
      </c>
      <c r="N146" s="172" t="s">
        <v>164</v>
      </c>
      <c r="O146" s="172" t="s">
        <v>164</v>
      </c>
      <c r="P146" s="172" t="s">
        <v>164</v>
      </c>
      <c r="Q146" s="292"/>
    </row>
    <row r="147" spans="1:17" ht="27" customHeight="1" x14ac:dyDescent="0.2">
      <c r="A147" s="26">
        <v>11</v>
      </c>
      <c r="B147" s="593"/>
      <c r="C147" s="603" t="s">
        <v>92</v>
      </c>
      <c r="D147" s="604"/>
      <c r="E147" s="172" t="s">
        <v>164</v>
      </c>
      <c r="F147" s="172" t="s">
        <v>164</v>
      </c>
      <c r="G147" s="172" t="s">
        <v>164</v>
      </c>
      <c r="H147" s="172" t="s">
        <v>164</v>
      </c>
      <c r="I147" s="172" t="s">
        <v>164</v>
      </c>
      <c r="J147" s="172" t="s">
        <v>164</v>
      </c>
      <c r="K147" s="172" t="s">
        <v>164</v>
      </c>
      <c r="L147" s="172" t="s">
        <v>164</v>
      </c>
      <c r="M147" s="172" t="s">
        <v>164</v>
      </c>
      <c r="N147" s="172" t="s">
        <v>164</v>
      </c>
      <c r="O147" s="172" t="s">
        <v>164</v>
      </c>
      <c r="P147" s="172" t="s">
        <v>164</v>
      </c>
      <c r="Q147" s="292"/>
    </row>
    <row r="148" spans="1:17" ht="21.75" customHeight="1" x14ac:dyDescent="0.2">
      <c r="A148" s="26">
        <v>12</v>
      </c>
      <c r="B148" s="593"/>
      <c r="C148" s="603" t="s">
        <v>93</v>
      </c>
      <c r="D148" s="604"/>
      <c r="E148" s="172" t="s">
        <v>164</v>
      </c>
      <c r="F148" s="172" t="s">
        <v>164</v>
      </c>
      <c r="G148" s="172" t="s">
        <v>164</v>
      </c>
      <c r="H148" s="172" t="s">
        <v>164</v>
      </c>
      <c r="I148" s="172" t="s">
        <v>164</v>
      </c>
      <c r="J148" s="172" t="s">
        <v>164</v>
      </c>
      <c r="K148" s="172" t="s">
        <v>164</v>
      </c>
      <c r="L148" s="172" t="s">
        <v>164</v>
      </c>
      <c r="M148" s="172" t="s">
        <v>164</v>
      </c>
      <c r="N148" s="172" t="s">
        <v>164</v>
      </c>
      <c r="O148" s="172" t="s">
        <v>164</v>
      </c>
      <c r="P148" s="172" t="s">
        <v>164</v>
      </c>
      <c r="Q148" s="292"/>
    </row>
    <row r="149" spans="1:17" ht="34.5" customHeight="1" x14ac:dyDescent="0.2">
      <c r="A149" s="26">
        <v>13</v>
      </c>
      <c r="B149" s="593"/>
      <c r="C149" s="603" t="s">
        <v>94</v>
      </c>
      <c r="D149" s="604"/>
      <c r="E149" s="172" t="s">
        <v>164</v>
      </c>
      <c r="F149" s="172" t="s">
        <v>164</v>
      </c>
      <c r="G149" s="172" t="s">
        <v>164</v>
      </c>
      <c r="H149" s="172" t="s">
        <v>164</v>
      </c>
      <c r="I149" s="172" t="s">
        <v>164</v>
      </c>
      <c r="J149" s="172" t="s">
        <v>164</v>
      </c>
      <c r="K149" s="172" t="s">
        <v>164</v>
      </c>
      <c r="L149" s="172" t="s">
        <v>164</v>
      </c>
      <c r="M149" s="172" t="s">
        <v>164</v>
      </c>
      <c r="N149" s="172" t="s">
        <v>164</v>
      </c>
      <c r="O149" s="172" t="s">
        <v>164</v>
      </c>
      <c r="P149" s="172" t="s">
        <v>164</v>
      </c>
      <c r="Q149" s="292"/>
    </row>
    <row r="150" spans="1:17" ht="35.25" customHeight="1" x14ac:dyDescent="0.2">
      <c r="A150" s="26">
        <v>14</v>
      </c>
      <c r="B150" s="593"/>
      <c r="C150" s="605" t="s">
        <v>95</v>
      </c>
      <c r="D150" s="606"/>
      <c r="E150" s="172" t="s">
        <v>164</v>
      </c>
      <c r="F150" s="172" t="s">
        <v>164</v>
      </c>
      <c r="G150" s="172" t="s">
        <v>164</v>
      </c>
      <c r="H150" s="172" t="s">
        <v>164</v>
      </c>
      <c r="I150" s="172" t="s">
        <v>164</v>
      </c>
      <c r="J150" s="172" t="s">
        <v>164</v>
      </c>
      <c r="K150" s="172" t="s">
        <v>164</v>
      </c>
      <c r="L150" s="172" t="s">
        <v>164</v>
      </c>
      <c r="M150" s="172">
        <v>1</v>
      </c>
      <c r="N150" s="172">
        <v>322.25</v>
      </c>
      <c r="O150" s="172" t="s">
        <v>164</v>
      </c>
      <c r="P150" s="172" t="s">
        <v>164</v>
      </c>
      <c r="Q150" s="292"/>
    </row>
    <row r="151" spans="1:17" ht="17.25" customHeight="1" x14ac:dyDescent="0.2">
      <c r="A151" s="26">
        <v>15</v>
      </c>
      <c r="B151" s="593" t="s">
        <v>96</v>
      </c>
      <c r="C151" s="593"/>
      <c r="D151" s="594"/>
      <c r="E151" s="172">
        <v>1</v>
      </c>
      <c r="F151" s="172">
        <f>400.6</f>
        <v>400.6</v>
      </c>
      <c r="G151" s="172" t="s">
        <v>164</v>
      </c>
      <c r="H151" s="172" t="s">
        <v>164</v>
      </c>
      <c r="I151" s="172" t="s">
        <v>164</v>
      </c>
      <c r="J151" s="172" t="s">
        <v>164</v>
      </c>
      <c r="K151" s="172" t="s">
        <v>164</v>
      </c>
      <c r="L151" s="172" t="s">
        <v>164</v>
      </c>
      <c r="M151" s="172">
        <v>2</v>
      </c>
      <c r="N151" s="172">
        <v>372.25</v>
      </c>
      <c r="O151" s="172" t="s">
        <v>164</v>
      </c>
      <c r="P151" s="172" t="s">
        <v>164</v>
      </c>
      <c r="Q151" s="292"/>
    </row>
    <row r="153" spans="1:17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78" t="s">
        <v>175</v>
      </c>
    </row>
    <row r="154" spans="1:17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2" t="s">
        <v>15</v>
      </c>
    </row>
    <row r="155" spans="1:17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78" t="s">
        <v>69</v>
      </c>
    </row>
    <row r="156" spans="1:17" ht="18.75" x14ac:dyDescent="0.3">
      <c r="A156" s="573" t="s">
        <v>388</v>
      </c>
      <c r="B156" s="573"/>
      <c r="C156" s="573"/>
      <c r="D156" s="573"/>
      <c r="E156" s="573"/>
      <c r="F156" s="573"/>
      <c r="G156" s="573"/>
      <c r="H156" s="573"/>
      <c r="I156" s="573"/>
      <c r="J156" s="573"/>
      <c r="K156" s="573"/>
      <c r="L156" s="573"/>
      <c r="M156" s="573"/>
      <c r="N156" s="573"/>
      <c r="O156" s="573"/>
      <c r="P156" s="573"/>
    </row>
    <row r="157" spans="1:17" ht="19.5" x14ac:dyDescent="0.35">
      <c r="A157" s="573" t="s">
        <v>389</v>
      </c>
      <c r="B157" s="573"/>
      <c r="C157" s="573"/>
      <c r="D157" s="573"/>
      <c r="E157" s="573"/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</row>
    <row r="158" spans="1:17" ht="12" customHeight="1" x14ac:dyDescent="0.25">
      <c r="A158" s="186"/>
      <c r="B158" s="52"/>
      <c r="C158" s="52"/>
      <c r="D158" s="52"/>
      <c r="E158" s="52"/>
      <c r="F158" s="52"/>
      <c r="G158" s="52"/>
      <c r="H158" s="188"/>
      <c r="I158" s="188"/>
      <c r="J158" s="189" t="s">
        <v>13</v>
      </c>
      <c r="K158" s="188"/>
      <c r="L158" s="188"/>
      <c r="M158" s="188"/>
      <c r="N158" s="188"/>
      <c r="O158" s="52"/>
      <c r="P158" s="52"/>
    </row>
    <row r="159" spans="1:17" ht="8.25" customHeight="1" x14ac:dyDescent="0.2"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</row>
    <row r="160" spans="1:17" ht="15.75" x14ac:dyDescent="0.25">
      <c r="A160" s="576" t="s">
        <v>97</v>
      </c>
      <c r="B160" s="577"/>
      <c r="C160" s="577"/>
      <c r="D160" s="577"/>
      <c r="E160" s="577"/>
      <c r="F160" s="577"/>
      <c r="G160" s="577"/>
      <c r="H160" s="577"/>
      <c r="I160" s="577"/>
      <c r="J160" s="577"/>
      <c r="K160" s="577"/>
      <c r="L160" s="577"/>
      <c r="M160" s="577"/>
      <c r="N160" s="577"/>
      <c r="O160" s="577"/>
      <c r="P160" s="577"/>
    </row>
    <row r="161" spans="1:17" ht="9.75" customHeight="1" x14ac:dyDescent="0.2">
      <c r="A161" s="578" t="s">
        <v>71</v>
      </c>
      <c r="B161" s="579"/>
      <c r="C161" s="579"/>
      <c r="D161" s="579"/>
      <c r="E161" s="579"/>
      <c r="F161" s="579"/>
      <c r="G161" s="579"/>
      <c r="H161" s="579"/>
      <c r="I161" s="579"/>
      <c r="J161" s="579"/>
      <c r="K161" s="579"/>
      <c r="L161" s="579"/>
      <c r="M161" s="579"/>
      <c r="N161" s="579"/>
      <c r="O161" s="579"/>
      <c r="P161" s="579"/>
    </row>
    <row r="162" spans="1:17" ht="14.25" customHeight="1" x14ac:dyDescent="0.25">
      <c r="A162" s="580" t="s">
        <v>548</v>
      </c>
      <c r="B162" s="580"/>
      <c r="C162" s="580"/>
      <c r="D162" s="580"/>
      <c r="E162" s="580"/>
      <c r="F162" s="580"/>
      <c r="G162" s="580"/>
      <c r="H162" s="580"/>
      <c r="I162" s="580"/>
      <c r="J162" s="580"/>
      <c r="K162" s="580"/>
      <c r="L162" s="580"/>
      <c r="M162" s="580"/>
      <c r="N162" s="580"/>
      <c r="O162" s="580"/>
      <c r="P162" s="580"/>
    </row>
    <row r="163" spans="1:17" ht="34.5" customHeight="1" thickBot="1" x14ac:dyDescent="0.25">
      <c r="A163" s="582" t="s">
        <v>72</v>
      </c>
      <c r="B163" s="583" t="s">
        <v>73</v>
      </c>
      <c r="C163" s="583"/>
      <c r="D163" s="583"/>
      <c r="E163" s="608" t="s">
        <v>100</v>
      </c>
      <c r="F163" s="608"/>
      <c r="G163" s="609" t="s">
        <v>74</v>
      </c>
      <c r="H163" s="609"/>
      <c r="I163" s="609"/>
      <c r="J163" s="609"/>
      <c r="K163" s="609"/>
      <c r="L163" s="609"/>
      <c r="M163" s="608" t="s">
        <v>99</v>
      </c>
      <c r="N163" s="608"/>
      <c r="O163" s="608" t="s">
        <v>75</v>
      </c>
      <c r="P163" s="610"/>
      <c r="Q163" s="292"/>
    </row>
    <row r="164" spans="1:17" ht="13.5" thickBot="1" x14ac:dyDescent="0.25">
      <c r="A164" s="582"/>
      <c r="B164" s="583"/>
      <c r="C164" s="583"/>
      <c r="D164" s="583"/>
      <c r="E164" s="611" t="s">
        <v>76</v>
      </c>
      <c r="F164" s="611" t="s">
        <v>77</v>
      </c>
      <c r="G164" s="611" t="s">
        <v>76</v>
      </c>
      <c r="H164" s="611" t="s">
        <v>77</v>
      </c>
      <c r="I164" s="612" t="s">
        <v>78</v>
      </c>
      <c r="J164" s="612"/>
      <c r="K164" s="612"/>
      <c r="L164" s="612"/>
      <c r="M164" s="611" t="s">
        <v>76</v>
      </c>
      <c r="N164" s="613" t="s">
        <v>77</v>
      </c>
      <c r="O164" s="611" t="s">
        <v>76</v>
      </c>
      <c r="P164" s="614" t="s">
        <v>77</v>
      </c>
      <c r="Q164" s="292"/>
    </row>
    <row r="165" spans="1:17" ht="13.5" thickBot="1" x14ac:dyDescent="0.25">
      <c r="A165" s="582"/>
      <c r="B165" s="583"/>
      <c r="C165" s="583"/>
      <c r="D165" s="583"/>
      <c r="E165" s="611"/>
      <c r="F165" s="611"/>
      <c r="G165" s="611"/>
      <c r="H165" s="611"/>
      <c r="I165" s="616" t="s">
        <v>79</v>
      </c>
      <c r="J165" s="617" t="s">
        <v>80</v>
      </c>
      <c r="K165" s="617"/>
      <c r="L165" s="617"/>
      <c r="M165" s="611"/>
      <c r="N165" s="613"/>
      <c r="O165" s="611"/>
      <c r="P165" s="615"/>
      <c r="Q165" s="292"/>
    </row>
    <row r="166" spans="1:17" ht="53.25" customHeight="1" thickBot="1" x14ac:dyDescent="0.25">
      <c r="A166" s="582"/>
      <c r="B166" s="583"/>
      <c r="C166" s="583"/>
      <c r="D166" s="583"/>
      <c r="E166" s="611"/>
      <c r="F166" s="611"/>
      <c r="G166" s="611"/>
      <c r="H166" s="611"/>
      <c r="I166" s="616"/>
      <c r="J166" s="22" t="s">
        <v>527</v>
      </c>
      <c r="K166" s="22" t="s">
        <v>81</v>
      </c>
      <c r="L166" s="23" t="s">
        <v>82</v>
      </c>
      <c r="M166" s="611"/>
      <c r="N166" s="613"/>
      <c r="O166" s="611"/>
      <c r="P166" s="614"/>
      <c r="Q166" s="292"/>
    </row>
    <row r="167" spans="1:17" x14ac:dyDescent="0.2">
      <c r="A167" s="607"/>
      <c r="B167" s="583">
        <v>1</v>
      </c>
      <c r="C167" s="583"/>
      <c r="D167" s="583"/>
      <c r="E167" s="171">
        <v>2</v>
      </c>
      <c r="F167" s="171">
        <v>3</v>
      </c>
      <c r="G167" s="171">
        <v>4</v>
      </c>
      <c r="H167" s="171">
        <v>5</v>
      </c>
      <c r="I167" s="171">
        <v>6</v>
      </c>
      <c r="J167" s="171">
        <v>7</v>
      </c>
      <c r="K167" s="171">
        <v>8</v>
      </c>
      <c r="L167" s="171">
        <v>9</v>
      </c>
      <c r="M167" s="171">
        <v>10</v>
      </c>
      <c r="N167" s="171">
        <v>11</v>
      </c>
      <c r="O167" s="171">
        <v>12</v>
      </c>
      <c r="P167" s="291">
        <v>13</v>
      </c>
      <c r="Q167" s="292"/>
    </row>
    <row r="168" spans="1:17" ht="15.75" customHeight="1" thickBot="1" x14ac:dyDescent="0.25">
      <c r="A168" s="190">
        <v>1</v>
      </c>
      <c r="B168" s="595" t="s">
        <v>83</v>
      </c>
      <c r="C168" s="597" t="s">
        <v>84</v>
      </c>
      <c r="D168" s="191" t="s">
        <v>85</v>
      </c>
      <c r="E168" s="172" t="s">
        <v>164</v>
      </c>
      <c r="F168" s="172" t="s">
        <v>164</v>
      </c>
      <c r="G168" s="172" t="s">
        <v>164</v>
      </c>
      <c r="H168" s="172" t="s">
        <v>164</v>
      </c>
      <c r="I168" s="172" t="s">
        <v>164</v>
      </c>
      <c r="J168" s="172" t="s">
        <v>164</v>
      </c>
      <c r="K168" s="172" t="s">
        <v>164</v>
      </c>
      <c r="L168" s="172" t="s">
        <v>164</v>
      </c>
      <c r="M168" s="172" t="s">
        <v>164</v>
      </c>
      <c r="N168" s="172" t="s">
        <v>164</v>
      </c>
      <c r="O168" s="172" t="s">
        <v>164</v>
      </c>
      <c r="P168" s="172" t="s">
        <v>164</v>
      </c>
      <c r="Q168" s="292"/>
    </row>
    <row r="169" spans="1:17" ht="15.75" customHeight="1" thickBot="1" x14ac:dyDescent="0.25">
      <c r="A169" s="25">
        <v>2</v>
      </c>
      <c r="B169" s="596"/>
      <c r="C169" s="598"/>
      <c r="D169" s="192" t="s">
        <v>86</v>
      </c>
      <c r="E169" s="172" t="s">
        <v>164</v>
      </c>
      <c r="F169" s="172" t="s">
        <v>164</v>
      </c>
      <c r="G169" s="172" t="s">
        <v>164</v>
      </c>
      <c r="H169" s="172" t="s">
        <v>164</v>
      </c>
      <c r="I169" s="172" t="s">
        <v>164</v>
      </c>
      <c r="J169" s="172" t="s">
        <v>164</v>
      </c>
      <c r="K169" s="172" t="s">
        <v>164</v>
      </c>
      <c r="L169" s="172" t="s">
        <v>164</v>
      </c>
      <c r="M169" s="172" t="s">
        <v>164</v>
      </c>
      <c r="N169" s="172" t="s">
        <v>164</v>
      </c>
      <c r="O169" s="172" t="s">
        <v>164</v>
      </c>
      <c r="P169" s="172" t="s">
        <v>164</v>
      </c>
      <c r="Q169" s="292"/>
    </row>
    <row r="170" spans="1:17" ht="15.75" customHeight="1" thickBot="1" x14ac:dyDescent="0.25">
      <c r="A170" s="25">
        <v>3</v>
      </c>
      <c r="B170" s="596"/>
      <c r="C170" s="599" t="s">
        <v>87</v>
      </c>
      <c r="D170" s="193" t="s">
        <v>85</v>
      </c>
      <c r="E170" s="172" t="s">
        <v>164</v>
      </c>
      <c r="F170" s="172" t="s">
        <v>164</v>
      </c>
      <c r="G170" s="172" t="s">
        <v>164</v>
      </c>
      <c r="H170" s="172" t="s">
        <v>164</v>
      </c>
      <c r="I170" s="172" t="s">
        <v>164</v>
      </c>
      <c r="J170" s="172" t="s">
        <v>164</v>
      </c>
      <c r="K170" s="172" t="s">
        <v>164</v>
      </c>
      <c r="L170" s="172" t="s">
        <v>164</v>
      </c>
      <c r="M170" s="172" t="s">
        <v>164</v>
      </c>
      <c r="N170" s="172" t="s">
        <v>164</v>
      </c>
      <c r="O170" s="172" t="s">
        <v>164</v>
      </c>
      <c r="P170" s="172" t="s">
        <v>164</v>
      </c>
      <c r="Q170" s="292"/>
    </row>
    <row r="171" spans="1:17" ht="15.75" customHeight="1" x14ac:dyDescent="0.2">
      <c r="A171" s="25">
        <v>4</v>
      </c>
      <c r="B171" s="596"/>
      <c r="C171" s="599"/>
      <c r="D171" s="193" t="s">
        <v>86</v>
      </c>
      <c r="E171" s="172" t="s">
        <v>164</v>
      </c>
      <c r="F171" s="172" t="s">
        <v>164</v>
      </c>
      <c r="G171" s="172" t="s">
        <v>164</v>
      </c>
      <c r="H171" s="172" t="s">
        <v>164</v>
      </c>
      <c r="I171" s="172" t="s">
        <v>164</v>
      </c>
      <c r="J171" s="172" t="s">
        <v>164</v>
      </c>
      <c r="K171" s="172" t="s">
        <v>164</v>
      </c>
      <c r="L171" s="172" t="s">
        <v>164</v>
      </c>
      <c r="M171" s="172" t="s">
        <v>164</v>
      </c>
      <c r="N171" s="172" t="s">
        <v>164</v>
      </c>
      <c r="O171" s="172" t="s">
        <v>164</v>
      </c>
      <c r="P171" s="172" t="s">
        <v>164</v>
      </c>
      <c r="Q171" s="292"/>
    </row>
    <row r="172" spans="1:17" ht="15.75" customHeight="1" x14ac:dyDescent="0.2">
      <c r="A172" s="25">
        <v>5</v>
      </c>
      <c r="B172" s="600" t="s">
        <v>88</v>
      </c>
      <c r="C172" s="342" t="s">
        <v>84</v>
      </c>
      <c r="D172" s="170" t="s">
        <v>86</v>
      </c>
      <c r="E172" s="172" t="s">
        <v>164</v>
      </c>
      <c r="F172" s="172" t="s">
        <v>164</v>
      </c>
      <c r="G172" s="172" t="s">
        <v>164</v>
      </c>
      <c r="H172" s="172" t="s">
        <v>164</v>
      </c>
      <c r="I172" s="172" t="s">
        <v>164</v>
      </c>
      <c r="J172" s="172" t="s">
        <v>164</v>
      </c>
      <c r="K172" s="172" t="s">
        <v>164</v>
      </c>
      <c r="L172" s="172" t="s">
        <v>164</v>
      </c>
      <c r="M172" s="172" t="s">
        <v>164</v>
      </c>
      <c r="N172" s="172" t="s">
        <v>164</v>
      </c>
      <c r="O172" s="172" t="s">
        <v>164</v>
      </c>
      <c r="P172" s="172" t="s">
        <v>164</v>
      </c>
      <c r="Q172" s="292"/>
    </row>
    <row r="173" spans="1:17" ht="15.75" customHeight="1" x14ac:dyDescent="0.2">
      <c r="A173" s="25">
        <v>6</v>
      </c>
      <c r="B173" s="600"/>
      <c r="C173" s="342" t="s">
        <v>87</v>
      </c>
      <c r="D173" s="170" t="s">
        <v>86</v>
      </c>
      <c r="E173" s="172" t="s">
        <v>164</v>
      </c>
      <c r="F173" s="172" t="s">
        <v>164</v>
      </c>
      <c r="G173" s="172" t="s">
        <v>164</v>
      </c>
      <c r="H173" s="172" t="s">
        <v>164</v>
      </c>
      <c r="I173" s="172" t="s">
        <v>164</v>
      </c>
      <c r="J173" s="172" t="s">
        <v>164</v>
      </c>
      <c r="K173" s="172" t="s">
        <v>164</v>
      </c>
      <c r="L173" s="172" t="s">
        <v>164</v>
      </c>
      <c r="M173" s="172" t="s">
        <v>164</v>
      </c>
      <c r="N173" s="172" t="s">
        <v>164</v>
      </c>
      <c r="O173" s="172" t="s">
        <v>164</v>
      </c>
      <c r="P173" s="172" t="s">
        <v>164</v>
      </c>
      <c r="Q173" s="292"/>
    </row>
    <row r="174" spans="1:17" ht="15.75" customHeight="1" x14ac:dyDescent="0.2">
      <c r="A174" s="26">
        <v>7</v>
      </c>
      <c r="B174" s="593" t="s">
        <v>89</v>
      </c>
      <c r="C174" s="30" t="s">
        <v>84</v>
      </c>
      <c r="D174" s="170" t="s">
        <v>86</v>
      </c>
      <c r="E174" s="172" t="s">
        <v>164</v>
      </c>
      <c r="F174" s="172" t="s">
        <v>164</v>
      </c>
      <c r="G174" s="172" t="s">
        <v>164</v>
      </c>
      <c r="H174" s="172" t="s">
        <v>164</v>
      </c>
      <c r="I174" s="172" t="s">
        <v>164</v>
      </c>
      <c r="J174" s="172" t="s">
        <v>164</v>
      </c>
      <c r="K174" s="172" t="s">
        <v>164</v>
      </c>
      <c r="L174" s="172" t="s">
        <v>164</v>
      </c>
      <c r="M174" s="172" t="s">
        <v>164</v>
      </c>
      <c r="N174" s="172" t="s">
        <v>164</v>
      </c>
      <c r="O174" s="172" t="s">
        <v>164</v>
      </c>
      <c r="P174" s="172" t="s">
        <v>164</v>
      </c>
      <c r="Q174" s="292"/>
    </row>
    <row r="175" spans="1:17" ht="15.75" customHeight="1" x14ac:dyDescent="0.2">
      <c r="A175" s="26">
        <v>8</v>
      </c>
      <c r="B175" s="593"/>
      <c r="C175" s="30" t="s">
        <v>87</v>
      </c>
      <c r="D175" s="170" t="s">
        <v>86</v>
      </c>
      <c r="E175" s="172" t="s">
        <v>164</v>
      </c>
      <c r="F175" s="172" t="s">
        <v>164</v>
      </c>
      <c r="G175" s="172" t="s">
        <v>164</v>
      </c>
      <c r="H175" s="172" t="s">
        <v>164</v>
      </c>
      <c r="I175" s="172" t="s">
        <v>164</v>
      </c>
      <c r="J175" s="172" t="s">
        <v>164</v>
      </c>
      <c r="K175" s="172" t="s">
        <v>164</v>
      </c>
      <c r="L175" s="172" t="s">
        <v>164</v>
      </c>
      <c r="M175" s="172" t="s">
        <v>164</v>
      </c>
      <c r="N175" s="172" t="s">
        <v>164</v>
      </c>
      <c r="O175" s="172" t="s">
        <v>164</v>
      </c>
      <c r="P175" s="172" t="s">
        <v>164</v>
      </c>
      <c r="Q175" s="292"/>
    </row>
    <row r="176" spans="1:17" ht="24" customHeight="1" x14ac:dyDescent="0.2">
      <c r="A176" s="27">
        <v>9</v>
      </c>
      <c r="B176" s="593" t="s">
        <v>174</v>
      </c>
      <c r="C176" s="601" t="s">
        <v>90</v>
      </c>
      <c r="D176" s="602"/>
      <c r="E176" s="172" t="s">
        <v>164</v>
      </c>
      <c r="F176" s="172" t="s">
        <v>164</v>
      </c>
      <c r="G176" s="172" t="s">
        <v>164</v>
      </c>
      <c r="H176" s="172" t="s">
        <v>164</v>
      </c>
      <c r="I176" s="172" t="s">
        <v>164</v>
      </c>
      <c r="J176" s="172" t="s">
        <v>164</v>
      </c>
      <c r="K176" s="172" t="s">
        <v>164</v>
      </c>
      <c r="L176" s="172" t="s">
        <v>164</v>
      </c>
      <c r="M176" s="172" t="s">
        <v>164</v>
      </c>
      <c r="N176" s="172" t="s">
        <v>164</v>
      </c>
      <c r="O176" s="172" t="s">
        <v>164</v>
      </c>
      <c r="P176" s="172" t="s">
        <v>164</v>
      </c>
      <c r="Q176" s="292"/>
    </row>
    <row r="177" spans="1:17" ht="20.25" customHeight="1" x14ac:dyDescent="0.2">
      <c r="A177" s="26">
        <v>10</v>
      </c>
      <c r="B177" s="593"/>
      <c r="C177" s="603" t="s">
        <v>91</v>
      </c>
      <c r="D177" s="604"/>
      <c r="E177" s="172" t="s">
        <v>164</v>
      </c>
      <c r="F177" s="172" t="s">
        <v>164</v>
      </c>
      <c r="G177" s="172" t="s">
        <v>164</v>
      </c>
      <c r="H177" s="172" t="s">
        <v>164</v>
      </c>
      <c r="I177" s="172" t="s">
        <v>164</v>
      </c>
      <c r="J177" s="172" t="s">
        <v>164</v>
      </c>
      <c r="K177" s="172" t="s">
        <v>164</v>
      </c>
      <c r="L177" s="172" t="s">
        <v>164</v>
      </c>
      <c r="M177" s="172" t="s">
        <v>164</v>
      </c>
      <c r="N177" s="172" t="s">
        <v>164</v>
      </c>
      <c r="O177" s="172" t="s">
        <v>164</v>
      </c>
      <c r="P177" s="172" t="s">
        <v>164</v>
      </c>
      <c r="Q177" s="292"/>
    </row>
    <row r="178" spans="1:17" ht="27" customHeight="1" x14ac:dyDescent="0.2">
      <c r="A178" s="26">
        <v>11</v>
      </c>
      <c r="B178" s="593"/>
      <c r="C178" s="603" t="s">
        <v>92</v>
      </c>
      <c r="D178" s="604"/>
      <c r="E178" s="172" t="s">
        <v>164</v>
      </c>
      <c r="F178" s="172" t="s">
        <v>164</v>
      </c>
      <c r="G178" s="172" t="s">
        <v>164</v>
      </c>
      <c r="H178" s="172" t="s">
        <v>164</v>
      </c>
      <c r="I178" s="172" t="s">
        <v>164</v>
      </c>
      <c r="J178" s="172" t="s">
        <v>164</v>
      </c>
      <c r="K178" s="172" t="s">
        <v>164</v>
      </c>
      <c r="L178" s="172" t="s">
        <v>164</v>
      </c>
      <c r="M178" s="172" t="s">
        <v>164</v>
      </c>
      <c r="N178" s="172" t="s">
        <v>164</v>
      </c>
      <c r="O178" s="172" t="s">
        <v>164</v>
      </c>
      <c r="P178" s="172" t="s">
        <v>164</v>
      </c>
      <c r="Q178" s="292"/>
    </row>
    <row r="179" spans="1:17" ht="21.75" customHeight="1" x14ac:dyDescent="0.2">
      <c r="A179" s="26">
        <v>12</v>
      </c>
      <c r="B179" s="593"/>
      <c r="C179" s="603" t="s">
        <v>93</v>
      </c>
      <c r="D179" s="604"/>
      <c r="E179" s="172" t="s">
        <v>164</v>
      </c>
      <c r="F179" s="172" t="s">
        <v>164</v>
      </c>
      <c r="G179" s="172" t="s">
        <v>164</v>
      </c>
      <c r="H179" s="172" t="s">
        <v>164</v>
      </c>
      <c r="I179" s="172" t="s">
        <v>164</v>
      </c>
      <c r="J179" s="172" t="s">
        <v>164</v>
      </c>
      <c r="K179" s="172" t="s">
        <v>164</v>
      </c>
      <c r="L179" s="172" t="s">
        <v>164</v>
      </c>
      <c r="M179" s="172" t="s">
        <v>164</v>
      </c>
      <c r="N179" s="172" t="s">
        <v>164</v>
      </c>
      <c r="O179" s="172" t="s">
        <v>164</v>
      </c>
      <c r="P179" s="172" t="s">
        <v>164</v>
      </c>
      <c r="Q179" s="292"/>
    </row>
    <row r="180" spans="1:17" ht="34.5" customHeight="1" x14ac:dyDescent="0.2">
      <c r="A180" s="26">
        <v>13</v>
      </c>
      <c r="B180" s="593"/>
      <c r="C180" s="603" t="s">
        <v>94</v>
      </c>
      <c r="D180" s="604"/>
      <c r="E180" s="172" t="s">
        <v>164</v>
      </c>
      <c r="F180" s="172" t="s">
        <v>164</v>
      </c>
      <c r="G180" s="172" t="s">
        <v>164</v>
      </c>
      <c r="H180" s="172" t="s">
        <v>164</v>
      </c>
      <c r="I180" s="172" t="s">
        <v>164</v>
      </c>
      <c r="J180" s="172" t="s">
        <v>164</v>
      </c>
      <c r="K180" s="172" t="s">
        <v>164</v>
      </c>
      <c r="L180" s="172" t="s">
        <v>164</v>
      </c>
      <c r="M180" s="172" t="s">
        <v>164</v>
      </c>
      <c r="N180" s="172" t="s">
        <v>164</v>
      </c>
      <c r="O180" s="172" t="s">
        <v>164</v>
      </c>
      <c r="P180" s="172" t="s">
        <v>164</v>
      </c>
      <c r="Q180" s="292"/>
    </row>
    <row r="181" spans="1:17" ht="35.25" customHeight="1" x14ac:dyDescent="0.2">
      <c r="A181" s="26">
        <v>14</v>
      </c>
      <c r="B181" s="593"/>
      <c r="C181" s="605" t="s">
        <v>95</v>
      </c>
      <c r="D181" s="606"/>
      <c r="E181" s="172" t="s">
        <v>164</v>
      </c>
      <c r="F181" s="172" t="s">
        <v>164</v>
      </c>
      <c r="G181" s="172" t="s">
        <v>164</v>
      </c>
      <c r="H181" s="172" t="s">
        <v>164</v>
      </c>
      <c r="I181" s="172" t="s">
        <v>164</v>
      </c>
      <c r="J181" s="172" t="s">
        <v>164</v>
      </c>
      <c r="K181" s="172" t="s">
        <v>164</v>
      </c>
      <c r="L181" s="172" t="s">
        <v>164</v>
      </c>
      <c r="M181" s="172" t="s">
        <v>164</v>
      </c>
      <c r="N181" s="172" t="s">
        <v>164</v>
      </c>
      <c r="O181" s="172" t="s">
        <v>164</v>
      </c>
      <c r="P181" s="172" t="s">
        <v>164</v>
      </c>
      <c r="Q181" s="292"/>
    </row>
    <row r="182" spans="1:17" ht="17.25" customHeight="1" x14ac:dyDescent="0.2">
      <c r="A182" s="26">
        <v>15</v>
      </c>
      <c r="B182" s="593" t="s">
        <v>96</v>
      </c>
      <c r="C182" s="593"/>
      <c r="D182" s="594"/>
      <c r="E182" s="172" t="s">
        <v>164</v>
      </c>
      <c r="F182" s="172" t="s">
        <v>164</v>
      </c>
      <c r="G182" s="172" t="s">
        <v>164</v>
      </c>
      <c r="H182" s="172" t="s">
        <v>164</v>
      </c>
      <c r="I182" s="172" t="s">
        <v>164</v>
      </c>
      <c r="J182" s="172" t="s">
        <v>164</v>
      </c>
      <c r="K182" s="172" t="s">
        <v>164</v>
      </c>
      <c r="L182" s="172" t="s">
        <v>164</v>
      </c>
      <c r="M182" s="172" t="s">
        <v>164</v>
      </c>
      <c r="N182" s="172" t="s">
        <v>164</v>
      </c>
      <c r="O182" s="172" t="s">
        <v>164</v>
      </c>
      <c r="P182" s="172" t="s">
        <v>164</v>
      </c>
      <c r="Q182" s="292"/>
    </row>
    <row r="184" spans="1:17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78" t="s">
        <v>175</v>
      </c>
    </row>
    <row r="185" spans="1:17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2" t="s">
        <v>15</v>
      </c>
    </row>
    <row r="186" spans="1:17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78" t="s">
        <v>69</v>
      </c>
    </row>
    <row r="187" spans="1:17" ht="18.75" x14ac:dyDescent="0.3">
      <c r="A187" s="573" t="s">
        <v>388</v>
      </c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</row>
    <row r="188" spans="1:17" ht="19.5" x14ac:dyDescent="0.35">
      <c r="A188" s="573" t="s">
        <v>389</v>
      </c>
      <c r="B188" s="573"/>
      <c r="C188" s="573"/>
      <c r="D188" s="573"/>
      <c r="E188" s="573"/>
      <c r="F188" s="573"/>
      <c r="G188" s="573"/>
      <c r="H188" s="573"/>
      <c r="I188" s="573"/>
      <c r="J188" s="573"/>
      <c r="K188" s="573"/>
      <c r="L188" s="573"/>
      <c r="M188" s="573"/>
      <c r="N188" s="573"/>
      <c r="O188" s="573"/>
      <c r="P188" s="573"/>
    </row>
    <row r="189" spans="1:17" ht="12" customHeight="1" x14ac:dyDescent="0.25">
      <c r="A189" s="186"/>
      <c r="B189" s="52"/>
      <c r="C189" s="52"/>
      <c r="D189" s="52"/>
      <c r="E189" s="52"/>
      <c r="F189" s="52"/>
      <c r="G189" s="52"/>
      <c r="H189" s="188"/>
      <c r="I189" s="188"/>
      <c r="J189" s="189" t="s">
        <v>13</v>
      </c>
      <c r="K189" s="188"/>
      <c r="L189" s="188"/>
      <c r="M189" s="188"/>
      <c r="N189" s="188"/>
      <c r="O189" s="52"/>
      <c r="P189" s="52"/>
    </row>
    <row r="190" spans="1:17" ht="8.25" customHeight="1" x14ac:dyDescent="0.2"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</row>
    <row r="191" spans="1:17" ht="15.75" x14ac:dyDescent="0.25">
      <c r="A191" s="576" t="s">
        <v>97</v>
      </c>
      <c r="B191" s="577"/>
      <c r="C191" s="577"/>
      <c r="D191" s="577"/>
      <c r="E191" s="577"/>
      <c r="F191" s="577"/>
      <c r="G191" s="577"/>
      <c r="H191" s="577"/>
      <c r="I191" s="577"/>
      <c r="J191" s="577"/>
      <c r="K191" s="577"/>
      <c r="L191" s="577"/>
      <c r="M191" s="577"/>
      <c r="N191" s="577"/>
      <c r="O191" s="577"/>
      <c r="P191" s="577"/>
    </row>
    <row r="192" spans="1:17" ht="9.75" customHeight="1" x14ac:dyDescent="0.2">
      <c r="A192" s="578" t="s">
        <v>71</v>
      </c>
      <c r="B192" s="579"/>
      <c r="C192" s="579"/>
      <c r="D192" s="579"/>
      <c r="E192" s="579"/>
      <c r="F192" s="579"/>
      <c r="G192" s="579"/>
      <c r="H192" s="579"/>
      <c r="I192" s="579"/>
      <c r="J192" s="579"/>
      <c r="K192" s="579"/>
      <c r="L192" s="579"/>
      <c r="M192" s="579"/>
      <c r="N192" s="579"/>
      <c r="O192" s="579"/>
      <c r="P192" s="579"/>
    </row>
    <row r="193" spans="1:17" ht="14.25" customHeight="1" x14ac:dyDescent="0.25">
      <c r="A193" s="580" t="s">
        <v>554</v>
      </c>
      <c r="B193" s="580"/>
      <c r="C193" s="580"/>
      <c r="D193" s="580"/>
      <c r="E193" s="580"/>
      <c r="F193" s="580"/>
      <c r="G193" s="580"/>
      <c r="H193" s="580"/>
      <c r="I193" s="580"/>
      <c r="J193" s="580"/>
      <c r="K193" s="580"/>
      <c r="L193" s="580"/>
      <c r="M193" s="580"/>
      <c r="N193" s="580"/>
      <c r="O193" s="580"/>
      <c r="P193" s="580"/>
    </row>
    <row r="194" spans="1:17" ht="34.5" customHeight="1" thickBot="1" x14ac:dyDescent="0.25">
      <c r="A194" s="582" t="s">
        <v>72</v>
      </c>
      <c r="B194" s="583" t="s">
        <v>73</v>
      </c>
      <c r="C194" s="583"/>
      <c r="D194" s="583"/>
      <c r="E194" s="608" t="s">
        <v>100</v>
      </c>
      <c r="F194" s="608"/>
      <c r="G194" s="609" t="s">
        <v>74</v>
      </c>
      <c r="H194" s="609"/>
      <c r="I194" s="609"/>
      <c r="J194" s="609"/>
      <c r="K194" s="609"/>
      <c r="L194" s="609"/>
      <c r="M194" s="608" t="s">
        <v>99</v>
      </c>
      <c r="N194" s="608"/>
      <c r="O194" s="608" t="s">
        <v>75</v>
      </c>
      <c r="P194" s="610"/>
      <c r="Q194" s="292"/>
    </row>
    <row r="195" spans="1:17" ht="13.5" thickBot="1" x14ac:dyDescent="0.25">
      <c r="A195" s="582"/>
      <c r="B195" s="583"/>
      <c r="C195" s="583"/>
      <c r="D195" s="583"/>
      <c r="E195" s="611" t="s">
        <v>76</v>
      </c>
      <c r="F195" s="611" t="s">
        <v>77</v>
      </c>
      <c r="G195" s="611" t="s">
        <v>76</v>
      </c>
      <c r="H195" s="611" t="s">
        <v>77</v>
      </c>
      <c r="I195" s="612" t="s">
        <v>78</v>
      </c>
      <c r="J195" s="612"/>
      <c r="K195" s="612"/>
      <c r="L195" s="612"/>
      <c r="M195" s="611" t="s">
        <v>76</v>
      </c>
      <c r="N195" s="613" t="s">
        <v>77</v>
      </c>
      <c r="O195" s="611" t="s">
        <v>76</v>
      </c>
      <c r="P195" s="614" t="s">
        <v>77</v>
      </c>
      <c r="Q195" s="292"/>
    </row>
    <row r="196" spans="1:17" ht="13.5" thickBot="1" x14ac:dyDescent="0.25">
      <c r="A196" s="582"/>
      <c r="B196" s="583"/>
      <c r="C196" s="583"/>
      <c r="D196" s="583"/>
      <c r="E196" s="611"/>
      <c r="F196" s="611"/>
      <c r="G196" s="611"/>
      <c r="H196" s="611"/>
      <c r="I196" s="616" t="s">
        <v>79</v>
      </c>
      <c r="J196" s="617" t="s">
        <v>80</v>
      </c>
      <c r="K196" s="617"/>
      <c r="L196" s="617"/>
      <c r="M196" s="611"/>
      <c r="N196" s="613"/>
      <c r="O196" s="611"/>
      <c r="P196" s="615"/>
      <c r="Q196" s="292"/>
    </row>
    <row r="197" spans="1:17" ht="53.25" customHeight="1" thickBot="1" x14ac:dyDescent="0.25">
      <c r="A197" s="582"/>
      <c r="B197" s="583"/>
      <c r="C197" s="583"/>
      <c r="D197" s="583"/>
      <c r="E197" s="611"/>
      <c r="F197" s="611"/>
      <c r="G197" s="611"/>
      <c r="H197" s="611"/>
      <c r="I197" s="616"/>
      <c r="J197" s="22" t="s">
        <v>527</v>
      </c>
      <c r="K197" s="22" t="s">
        <v>81</v>
      </c>
      <c r="L197" s="23" t="s">
        <v>82</v>
      </c>
      <c r="M197" s="611"/>
      <c r="N197" s="613"/>
      <c r="O197" s="611"/>
      <c r="P197" s="614"/>
      <c r="Q197" s="292"/>
    </row>
    <row r="198" spans="1:17" x14ac:dyDescent="0.2">
      <c r="A198" s="607"/>
      <c r="B198" s="583">
        <v>1</v>
      </c>
      <c r="C198" s="583"/>
      <c r="D198" s="583"/>
      <c r="E198" s="171">
        <v>2</v>
      </c>
      <c r="F198" s="171">
        <v>3</v>
      </c>
      <c r="G198" s="171">
        <v>4</v>
      </c>
      <c r="H198" s="171">
        <v>5</v>
      </c>
      <c r="I198" s="171">
        <v>6</v>
      </c>
      <c r="J198" s="171">
        <v>7</v>
      </c>
      <c r="K198" s="171">
        <v>8</v>
      </c>
      <c r="L198" s="171">
        <v>9</v>
      </c>
      <c r="M198" s="171">
        <v>10</v>
      </c>
      <c r="N198" s="171">
        <v>11</v>
      </c>
      <c r="O198" s="171">
        <v>12</v>
      </c>
      <c r="P198" s="291">
        <v>13</v>
      </c>
      <c r="Q198" s="292"/>
    </row>
    <row r="199" spans="1:17" ht="15.75" customHeight="1" thickBot="1" x14ac:dyDescent="0.25">
      <c r="A199" s="190">
        <v>1</v>
      </c>
      <c r="B199" s="595" t="s">
        <v>83</v>
      </c>
      <c r="C199" s="597" t="s">
        <v>84</v>
      </c>
      <c r="D199" s="191" t="s">
        <v>85</v>
      </c>
      <c r="E199" s="172" t="s">
        <v>164</v>
      </c>
      <c r="F199" s="172" t="s">
        <v>164</v>
      </c>
      <c r="G199" s="172" t="s">
        <v>164</v>
      </c>
      <c r="H199" s="172" t="s">
        <v>164</v>
      </c>
      <c r="I199" s="172" t="s">
        <v>164</v>
      </c>
      <c r="J199" s="172" t="s">
        <v>164</v>
      </c>
      <c r="K199" s="172" t="s">
        <v>164</v>
      </c>
      <c r="L199" s="172" t="s">
        <v>164</v>
      </c>
      <c r="M199" s="172" t="s">
        <v>164</v>
      </c>
      <c r="N199" s="172" t="s">
        <v>164</v>
      </c>
      <c r="O199" s="172" t="s">
        <v>164</v>
      </c>
      <c r="P199" s="172" t="s">
        <v>164</v>
      </c>
      <c r="Q199" s="292"/>
    </row>
    <row r="200" spans="1:17" ht="15.75" customHeight="1" thickBot="1" x14ac:dyDescent="0.25">
      <c r="A200" s="25">
        <v>2</v>
      </c>
      <c r="B200" s="596"/>
      <c r="C200" s="598"/>
      <c r="D200" s="192" t="s">
        <v>86</v>
      </c>
      <c r="E200" s="172" t="s">
        <v>164</v>
      </c>
      <c r="F200" s="172" t="s">
        <v>164</v>
      </c>
      <c r="G200" s="172" t="s">
        <v>164</v>
      </c>
      <c r="H200" s="172" t="s">
        <v>164</v>
      </c>
      <c r="I200" s="172" t="s">
        <v>164</v>
      </c>
      <c r="J200" s="172" t="s">
        <v>164</v>
      </c>
      <c r="K200" s="172" t="s">
        <v>164</v>
      </c>
      <c r="L200" s="172" t="s">
        <v>164</v>
      </c>
      <c r="M200" s="172" t="s">
        <v>164</v>
      </c>
      <c r="N200" s="172" t="s">
        <v>164</v>
      </c>
      <c r="O200" s="172" t="s">
        <v>164</v>
      </c>
      <c r="P200" s="172" t="s">
        <v>164</v>
      </c>
      <c r="Q200" s="292"/>
    </row>
    <row r="201" spans="1:17" ht="15.75" customHeight="1" thickBot="1" x14ac:dyDescent="0.25">
      <c r="A201" s="25">
        <v>3</v>
      </c>
      <c r="B201" s="596"/>
      <c r="C201" s="599" t="s">
        <v>87</v>
      </c>
      <c r="D201" s="193" t="s">
        <v>85</v>
      </c>
      <c r="E201" s="172" t="s">
        <v>164</v>
      </c>
      <c r="F201" s="172" t="s">
        <v>164</v>
      </c>
      <c r="G201" s="172" t="s">
        <v>164</v>
      </c>
      <c r="H201" s="172" t="s">
        <v>164</v>
      </c>
      <c r="I201" s="172" t="s">
        <v>164</v>
      </c>
      <c r="J201" s="172" t="s">
        <v>164</v>
      </c>
      <c r="K201" s="172" t="s">
        <v>164</v>
      </c>
      <c r="L201" s="172" t="s">
        <v>164</v>
      </c>
      <c r="M201" s="172" t="s">
        <v>164</v>
      </c>
      <c r="N201" s="172" t="s">
        <v>164</v>
      </c>
      <c r="O201" s="172" t="s">
        <v>164</v>
      </c>
      <c r="P201" s="172" t="s">
        <v>164</v>
      </c>
      <c r="Q201" s="292"/>
    </row>
    <row r="202" spans="1:17" ht="15.75" customHeight="1" x14ac:dyDescent="0.2">
      <c r="A202" s="25">
        <v>4</v>
      </c>
      <c r="B202" s="596"/>
      <c r="C202" s="599"/>
      <c r="D202" s="193" t="s">
        <v>86</v>
      </c>
      <c r="E202" s="172" t="s">
        <v>164</v>
      </c>
      <c r="F202" s="172" t="s">
        <v>164</v>
      </c>
      <c r="G202" s="172" t="s">
        <v>164</v>
      </c>
      <c r="H202" s="172" t="s">
        <v>164</v>
      </c>
      <c r="I202" s="172" t="s">
        <v>164</v>
      </c>
      <c r="J202" s="172" t="s">
        <v>164</v>
      </c>
      <c r="K202" s="172" t="s">
        <v>164</v>
      </c>
      <c r="L202" s="172" t="s">
        <v>164</v>
      </c>
      <c r="M202" s="172" t="s">
        <v>164</v>
      </c>
      <c r="N202" s="172" t="s">
        <v>164</v>
      </c>
      <c r="O202" s="172" t="s">
        <v>164</v>
      </c>
      <c r="P202" s="172" t="s">
        <v>164</v>
      </c>
      <c r="Q202" s="292"/>
    </row>
    <row r="203" spans="1:17" ht="15.75" customHeight="1" x14ac:dyDescent="0.2">
      <c r="A203" s="25">
        <v>5</v>
      </c>
      <c r="B203" s="600" t="s">
        <v>88</v>
      </c>
      <c r="C203" s="343" t="s">
        <v>84</v>
      </c>
      <c r="D203" s="170" t="s">
        <v>86</v>
      </c>
      <c r="E203" s="172" t="s">
        <v>164</v>
      </c>
      <c r="F203" s="172" t="s">
        <v>164</v>
      </c>
      <c r="G203" s="172" t="s">
        <v>164</v>
      </c>
      <c r="H203" s="172" t="s">
        <v>164</v>
      </c>
      <c r="I203" s="172" t="s">
        <v>164</v>
      </c>
      <c r="J203" s="172" t="s">
        <v>164</v>
      </c>
      <c r="K203" s="172" t="s">
        <v>164</v>
      </c>
      <c r="L203" s="172" t="s">
        <v>164</v>
      </c>
      <c r="M203" s="172" t="s">
        <v>164</v>
      </c>
      <c r="N203" s="172" t="s">
        <v>164</v>
      </c>
      <c r="O203" s="172" t="s">
        <v>164</v>
      </c>
      <c r="P203" s="172" t="s">
        <v>164</v>
      </c>
      <c r="Q203" s="292"/>
    </row>
    <row r="204" spans="1:17" ht="15.75" customHeight="1" x14ac:dyDescent="0.2">
      <c r="A204" s="25">
        <v>6</v>
      </c>
      <c r="B204" s="600"/>
      <c r="C204" s="343" t="s">
        <v>87</v>
      </c>
      <c r="D204" s="170" t="s">
        <v>86</v>
      </c>
      <c r="E204" s="172" t="s">
        <v>164</v>
      </c>
      <c r="F204" s="172" t="s">
        <v>164</v>
      </c>
      <c r="G204" s="172" t="s">
        <v>164</v>
      </c>
      <c r="H204" s="172" t="s">
        <v>164</v>
      </c>
      <c r="I204" s="172" t="s">
        <v>164</v>
      </c>
      <c r="J204" s="172" t="s">
        <v>164</v>
      </c>
      <c r="K204" s="172" t="s">
        <v>164</v>
      </c>
      <c r="L204" s="172" t="s">
        <v>164</v>
      </c>
      <c r="M204" s="172" t="s">
        <v>164</v>
      </c>
      <c r="N204" s="172" t="s">
        <v>164</v>
      </c>
      <c r="O204" s="172" t="s">
        <v>164</v>
      </c>
      <c r="P204" s="172" t="s">
        <v>164</v>
      </c>
      <c r="Q204" s="292"/>
    </row>
    <row r="205" spans="1:17" ht="15.75" customHeight="1" x14ac:dyDescent="0.2">
      <c r="A205" s="26">
        <v>7</v>
      </c>
      <c r="B205" s="593" t="s">
        <v>89</v>
      </c>
      <c r="C205" s="30" t="s">
        <v>84</v>
      </c>
      <c r="D205" s="170" t="s">
        <v>86</v>
      </c>
      <c r="E205" s="172" t="s">
        <v>164</v>
      </c>
      <c r="F205" s="172" t="s">
        <v>164</v>
      </c>
      <c r="G205" s="172" t="s">
        <v>164</v>
      </c>
      <c r="H205" s="172" t="s">
        <v>164</v>
      </c>
      <c r="I205" s="172" t="s">
        <v>164</v>
      </c>
      <c r="J205" s="172" t="s">
        <v>164</v>
      </c>
      <c r="K205" s="172" t="s">
        <v>164</v>
      </c>
      <c r="L205" s="172" t="s">
        <v>164</v>
      </c>
      <c r="M205" s="172" t="s">
        <v>164</v>
      </c>
      <c r="N205" s="172" t="s">
        <v>164</v>
      </c>
      <c r="O205" s="172" t="s">
        <v>164</v>
      </c>
      <c r="P205" s="172" t="s">
        <v>164</v>
      </c>
      <c r="Q205" s="292"/>
    </row>
    <row r="206" spans="1:17" ht="15.75" customHeight="1" x14ac:dyDescent="0.2">
      <c r="A206" s="26">
        <v>8</v>
      </c>
      <c r="B206" s="593"/>
      <c r="C206" s="30" t="s">
        <v>87</v>
      </c>
      <c r="D206" s="170" t="s">
        <v>86</v>
      </c>
      <c r="E206" s="172" t="s">
        <v>164</v>
      </c>
      <c r="F206" s="172" t="s">
        <v>164</v>
      </c>
      <c r="G206" s="172" t="s">
        <v>164</v>
      </c>
      <c r="H206" s="172" t="s">
        <v>164</v>
      </c>
      <c r="I206" s="172" t="s">
        <v>164</v>
      </c>
      <c r="J206" s="172" t="s">
        <v>164</v>
      </c>
      <c r="K206" s="172" t="s">
        <v>164</v>
      </c>
      <c r="L206" s="172" t="s">
        <v>164</v>
      </c>
      <c r="M206" s="172" t="s">
        <v>164</v>
      </c>
      <c r="N206" s="172" t="s">
        <v>164</v>
      </c>
      <c r="O206" s="172" t="s">
        <v>164</v>
      </c>
      <c r="P206" s="172" t="s">
        <v>164</v>
      </c>
      <c r="Q206" s="292"/>
    </row>
    <row r="207" spans="1:17" ht="24" customHeight="1" x14ac:dyDescent="0.2">
      <c r="A207" s="27">
        <v>9</v>
      </c>
      <c r="B207" s="593" t="s">
        <v>174</v>
      </c>
      <c r="C207" s="601" t="s">
        <v>90</v>
      </c>
      <c r="D207" s="602"/>
      <c r="E207" s="172" t="s">
        <v>164</v>
      </c>
      <c r="F207" s="172" t="s">
        <v>164</v>
      </c>
      <c r="G207" s="172" t="s">
        <v>164</v>
      </c>
      <c r="H207" s="172" t="s">
        <v>164</v>
      </c>
      <c r="I207" s="172" t="s">
        <v>164</v>
      </c>
      <c r="J207" s="172" t="s">
        <v>164</v>
      </c>
      <c r="K207" s="172" t="s">
        <v>164</v>
      </c>
      <c r="L207" s="172" t="s">
        <v>164</v>
      </c>
      <c r="M207" s="172" t="s">
        <v>164</v>
      </c>
      <c r="N207" s="172" t="s">
        <v>164</v>
      </c>
      <c r="O207" s="172" t="s">
        <v>164</v>
      </c>
      <c r="P207" s="172" t="s">
        <v>164</v>
      </c>
      <c r="Q207" s="292"/>
    </row>
    <row r="208" spans="1:17" ht="20.25" customHeight="1" x14ac:dyDescent="0.2">
      <c r="A208" s="26">
        <v>10</v>
      </c>
      <c r="B208" s="593"/>
      <c r="C208" s="603" t="s">
        <v>91</v>
      </c>
      <c r="D208" s="604"/>
      <c r="E208" s="172" t="s">
        <v>164</v>
      </c>
      <c r="F208" s="172" t="s">
        <v>164</v>
      </c>
      <c r="G208" s="172" t="s">
        <v>164</v>
      </c>
      <c r="H208" s="172" t="s">
        <v>164</v>
      </c>
      <c r="I208" s="172" t="s">
        <v>164</v>
      </c>
      <c r="J208" s="172" t="s">
        <v>164</v>
      </c>
      <c r="K208" s="172" t="s">
        <v>164</v>
      </c>
      <c r="L208" s="172" t="s">
        <v>164</v>
      </c>
      <c r="M208" s="172" t="s">
        <v>164</v>
      </c>
      <c r="N208" s="172" t="s">
        <v>164</v>
      </c>
      <c r="O208" s="172" t="s">
        <v>164</v>
      </c>
      <c r="P208" s="172" t="s">
        <v>164</v>
      </c>
      <c r="Q208" s="292"/>
    </row>
    <row r="209" spans="1:17" ht="27" customHeight="1" x14ac:dyDescent="0.2">
      <c r="A209" s="26">
        <v>11</v>
      </c>
      <c r="B209" s="593"/>
      <c r="C209" s="603" t="s">
        <v>92</v>
      </c>
      <c r="D209" s="604"/>
      <c r="E209" s="172" t="s">
        <v>164</v>
      </c>
      <c r="F209" s="172" t="s">
        <v>164</v>
      </c>
      <c r="G209" s="172" t="s">
        <v>164</v>
      </c>
      <c r="H209" s="172" t="s">
        <v>164</v>
      </c>
      <c r="I209" s="172" t="s">
        <v>164</v>
      </c>
      <c r="J209" s="172" t="s">
        <v>164</v>
      </c>
      <c r="K209" s="172" t="s">
        <v>164</v>
      </c>
      <c r="L209" s="172" t="s">
        <v>164</v>
      </c>
      <c r="M209" s="172" t="s">
        <v>164</v>
      </c>
      <c r="N209" s="172" t="s">
        <v>164</v>
      </c>
      <c r="O209" s="172" t="s">
        <v>164</v>
      </c>
      <c r="P209" s="172" t="s">
        <v>164</v>
      </c>
      <c r="Q209" s="292"/>
    </row>
    <row r="210" spans="1:17" ht="21.75" customHeight="1" x14ac:dyDescent="0.2">
      <c r="A210" s="26">
        <v>12</v>
      </c>
      <c r="B210" s="593"/>
      <c r="C210" s="603" t="s">
        <v>93</v>
      </c>
      <c r="D210" s="604"/>
      <c r="E210" s="172" t="s">
        <v>164</v>
      </c>
      <c r="F210" s="172" t="s">
        <v>164</v>
      </c>
      <c r="G210" s="172" t="s">
        <v>164</v>
      </c>
      <c r="H210" s="172" t="s">
        <v>164</v>
      </c>
      <c r="I210" s="172" t="s">
        <v>164</v>
      </c>
      <c r="J210" s="172" t="s">
        <v>164</v>
      </c>
      <c r="K210" s="172" t="s">
        <v>164</v>
      </c>
      <c r="L210" s="172" t="s">
        <v>164</v>
      </c>
      <c r="M210" s="172" t="s">
        <v>164</v>
      </c>
      <c r="N210" s="172" t="s">
        <v>164</v>
      </c>
      <c r="O210" s="172" t="s">
        <v>164</v>
      </c>
      <c r="P210" s="172" t="s">
        <v>164</v>
      </c>
      <c r="Q210" s="292"/>
    </row>
    <row r="211" spans="1:17" ht="34.5" customHeight="1" x14ac:dyDescent="0.2">
      <c r="A211" s="26">
        <v>13</v>
      </c>
      <c r="B211" s="593"/>
      <c r="C211" s="603" t="s">
        <v>94</v>
      </c>
      <c r="D211" s="604"/>
      <c r="E211" s="172" t="s">
        <v>164</v>
      </c>
      <c r="F211" s="172" t="s">
        <v>164</v>
      </c>
      <c r="G211" s="172" t="s">
        <v>164</v>
      </c>
      <c r="H211" s="172" t="s">
        <v>164</v>
      </c>
      <c r="I211" s="172" t="s">
        <v>164</v>
      </c>
      <c r="J211" s="172" t="s">
        <v>164</v>
      </c>
      <c r="K211" s="172" t="s">
        <v>164</v>
      </c>
      <c r="L211" s="172" t="s">
        <v>164</v>
      </c>
      <c r="M211" s="172" t="s">
        <v>164</v>
      </c>
      <c r="N211" s="172" t="s">
        <v>164</v>
      </c>
      <c r="O211" s="172" t="s">
        <v>164</v>
      </c>
      <c r="P211" s="172" t="s">
        <v>164</v>
      </c>
      <c r="Q211" s="292"/>
    </row>
    <row r="212" spans="1:17" ht="35.25" customHeight="1" x14ac:dyDescent="0.2">
      <c r="A212" s="26">
        <v>14</v>
      </c>
      <c r="B212" s="593"/>
      <c r="C212" s="605" t="s">
        <v>95</v>
      </c>
      <c r="D212" s="606"/>
      <c r="E212" s="172" t="s">
        <v>164</v>
      </c>
      <c r="F212" s="172" t="s">
        <v>164</v>
      </c>
      <c r="G212" s="172" t="s">
        <v>164</v>
      </c>
      <c r="H212" s="172" t="s">
        <v>164</v>
      </c>
      <c r="I212" s="172" t="s">
        <v>164</v>
      </c>
      <c r="J212" s="172" t="s">
        <v>164</v>
      </c>
      <c r="K212" s="172" t="s">
        <v>164</v>
      </c>
      <c r="L212" s="172" t="s">
        <v>164</v>
      </c>
      <c r="M212" s="172" t="s">
        <v>164</v>
      </c>
      <c r="N212" s="172" t="s">
        <v>164</v>
      </c>
      <c r="O212" s="172">
        <v>1</v>
      </c>
      <c r="P212" s="172">
        <v>3450</v>
      </c>
      <c r="Q212" s="292"/>
    </row>
    <row r="213" spans="1:17" ht="17.25" customHeight="1" x14ac:dyDescent="0.2">
      <c r="A213" s="26">
        <v>15</v>
      </c>
      <c r="B213" s="593" t="s">
        <v>96</v>
      </c>
      <c r="C213" s="593"/>
      <c r="D213" s="594"/>
      <c r="E213" s="172" t="s">
        <v>164</v>
      </c>
      <c r="F213" s="172" t="s">
        <v>164</v>
      </c>
      <c r="G213" s="172" t="s">
        <v>164</v>
      </c>
      <c r="H213" s="172" t="s">
        <v>164</v>
      </c>
      <c r="I213" s="172" t="s">
        <v>164</v>
      </c>
      <c r="J213" s="172" t="s">
        <v>164</v>
      </c>
      <c r="K213" s="172" t="s">
        <v>164</v>
      </c>
      <c r="L213" s="172" t="s">
        <v>164</v>
      </c>
      <c r="M213" s="172" t="s">
        <v>164</v>
      </c>
      <c r="N213" s="172" t="s">
        <v>164</v>
      </c>
      <c r="O213" s="172">
        <v>1</v>
      </c>
      <c r="P213" s="172">
        <v>3450</v>
      </c>
      <c r="Q213" s="292"/>
    </row>
    <row r="215" spans="1:17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78" t="s">
        <v>175</v>
      </c>
    </row>
    <row r="216" spans="1:17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12" t="s">
        <v>15</v>
      </c>
    </row>
    <row r="217" spans="1:17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78" t="s">
        <v>69</v>
      </c>
    </row>
    <row r="218" spans="1:17" ht="18.75" x14ac:dyDescent="0.3">
      <c r="A218" s="573" t="s">
        <v>388</v>
      </c>
      <c r="B218" s="573"/>
      <c r="C218" s="573"/>
      <c r="D218" s="573"/>
      <c r="E218" s="573"/>
      <c r="F218" s="573"/>
      <c r="G218" s="573"/>
      <c r="H218" s="573"/>
      <c r="I218" s="573"/>
      <c r="J218" s="573"/>
      <c r="K218" s="573"/>
      <c r="L218" s="573"/>
      <c r="M218" s="573"/>
      <c r="N218" s="573"/>
      <c r="O218" s="573"/>
      <c r="P218" s="573"/>
    </row>
    <row r="219" spans="1:17" ht="19.5" x14ac:dyDescent="0.35">
      <c r="A219" s="573" t="s">
        <v>389</v>
      </c>
      <c r="B219" s="573"/>
      <c r="C219" s="573"/>
      <c r="D219" s="573"/>
      <c r="E219" s="573"/>
      <c r="F219" s="573"/>
      <c r="G219" s="573"/>
      <c r="H219" s="573"/>
      <c r="I219" s="573"/>
      <c r="J219" s="573"/>
      <c r="K219" s="573"/>
      <c r="L219" s="573"/>
      <c r="M219" s="573"/>
      <c r="N219" s="573"/>
      <c r="O219" s="573"/>
      <c r="P219" s="573"/>
    </row>
    <row r="220" spans="1:17" ht="12" customHeight="1" x14ac:dyDescent="0.25">
      <c r="A220" s="186"/>
      <c r="B220" s="52"/>
      <c r="C220" s="52"/>
      <c r="D220" s="52"/>
      <c r="E220" s="52"/>
      <c r="F220" s="52"/>
      <c r="G220" s="52"/>
      <c r="H220" s="188"/>
      <c r="I220" s="188"/>
      <c r="J220" s="189" t="s">
        <v>13</v>
      </c>
      <c r="K220" s="188"/>
      <c r="L220" s="188"/>
      <c r="M220" s="188"/>
      <c r="N220" s="188"/>
      <c r="O220" s="52"/>
      <c r="P220" s="52"/>
    </row>
    <row r="221" spans="1:17" ht="8.25" customHeight="1" x14ac:dyDescent="0.2"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</row>
    <row r="222" spans="1:17" ht="15.75" x14ac:dyDescent="0.25">
      <c r="A222" s="576" t="s">
        <v>97</v>
      </c>
      <c r="B222" s="577"/>
      <c r="C222" s="577"/>
      <c r="D222" s="577"/>
      <c r="E222" s="577"/>
      <c r="F222" s="577"/>
      <c r="G222" s="577"/>
      <c r="H222" s="577"/>
      <c r="I222" s="577"/>
      <c r="J222" s="577"/>
      <c r="K222" s="577"/>
      <c r="L222" s="577"/>
      <c r="M222" s="577"/>
      <c r="N222" s="577"/>
      <c r="O222" s="577"/>
      <c r="P222" s="577"/>
    </row>
    <row r="223" spans="1:17" ht="9.75" customHeight="1" x14ac:dyDescent="0.2">
      <c r="A223" s="578" t="s">
        <v>71</v>
      </c>
      <c r="B223" s="579"/>
      <c r="C223" s="579"/>
      <c r="D223" s="579"/>
      <c r="E223" s="579"/>
      <c r="F223" s="579"/>
      <c r="G223" s="579"/>
      <c r="H223" s="579"/>
      <c r="I223" s="579"/>
      <c r="J223" s="579"/>
      <c r="K223" s="579"/>
      <c r="L223" s="579"/>
      <c r="M223" s="579"/>
      <c r="N223" s="579"/>
      <c r="O223" s="579"/>
      <c r="P223" s="579"/>
    </row>
    <row r="224" spans="1:17" ht="14.25" customHeight="1" x14ac:dyDescent="0.25">
      <c r="A224" s="580" t="s">
        <v>619</v>
      </c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580"/>
      <c r="P224" s="580"/>
    </row>
    <row r="225" spans="1:17" ht="34.5" customHeight="1" thickBot="1" x14ac:dyDescent="0.25">
      <c r="A225" s="582" t="s">
        <v>72</v>
      </c>
      <c r="B225" s="583" t="s">
        <v>73</v>
      </c>
      <c r="C225" s="583"/>
      <c r="D225" s="583"/>
      <c r="E225" s="608" t="s">
        <v>100</v>
      </c>
      <c r="F225" s="608"/>
      <c r="G225" s="609" t="s">
        <v>74</v>
      </c>
      <c r="H225" s="609"/>
      <c r="I225" s="609"/>
      <c r="J225" s="609"/>
      <c r="K225" s="609"/>
      <c r="L225" s="609"/>
      <c r="M225" s="608" t="s">
        <v>99</v>
      </c>
      <c r="N225" s="608"/>
      <c r="O225" s="608" t="s">
        <v>75</v>
      </c>
      <c r="P225" s="610"/>
      <c r="Q225" s="292"/>
    </row>
    <row r="226" spans="1:17" ht="13.5" thickBot="1" x14ac:dyDescent="0.25">
      <c r="A226" s="582"/>
      <c r="B226" s="583"/>
      <c r="C226" s="583"/>
      <c r="D226" s="583"/>
      <c r="E226" s="611" t="s">
        <v>76</v>
      </c>
      <c r="F226" s="611" t="s">
        <v>77</v>
      </c>
      <c r="G226" s="611" t="s">
        <v>76</v>
      </c>
      <c r="H226" s="611" t="s">
        <v>77</v>
      </c>
      <c r="I226" s="612" t="s">
        <v>78</v>
      </c>
      <c r="J226" s="612"/>
      <c r="K226" s="612"/>
      <c r="L226" s="612"/>
      <c r="M226" s="611" t="s">
        <v>76</v>
      </c>
      <c r="N226" s="613" t="s">
        <v>77</v>
      </c>
      <c r="O226" s="611" t="s">
        <v>76</v>
      </c>
      <c r="P226" s="614" t="s">
        <v>77</v>
      </c>
      <c r="Q226" s="292"/>
    </row>
    <row r="227" spans="1:17" ht="13.5" thickBot="1" x14ac:dyDescent="0.25">
      <c r="A227" s="582"/>
      <c r="B227" s="583"/>
      <c r="C227" s="583"/>
      <c r="D227" s="583"/>
      <c r="E227" s="611"/>
      <c r="F227" s="611"/>
      <c r="G227" s="611"/>
      <c r="H227" s="611"/>
      <c r="I227" s="616" t="s">
        <v>79</v>
      </c>
      <c r="J227" s="617" t="s">
        <v>80</v>
      </c>
      <c r="K227" s="617"/>
      <c r="L227" s="617"/>
      <c r="M227" s="611"/>
      <c r="N227" s="613"/>
      <c r="O227" s="611"/>
      <c r="P227" s="615"/>
      <c r="Q227" s="292"/>
    </row>
    <row r="228" spans="1:17" ht="53.25" customHeight="1" thickBot="1" x14ac:dyDescent="0.25">
      <c r="A228" s="582"/>
      <c r="B228" s="583"/>
      <c r="C228" s="583"/>
      <c r="D228" s="583"/>
      <c r="E228" s="611"/>
      <c r="F228" s="611"/>
      <c r="G228" s="611"/>
      <c r="H228" s="611"/>
      <c r="I228" s="616"/>
      <c r="J228" s="22" t="s">
        <v>527</v>
      </c>
      <c r="K228" s="22" t="s">
        <v>81</v>
      </c>
      <c r="L228" s="23" t="s">
        <v>82</v>
      </c>
      <c r="M228" s="611"/>
      <c r="N228" s="613"/>
      <c r="O228" s="611"/>
      <c r="P228" s="614"/>
      <c r="Q228" s="292"/>
    </row>
    <row r="229" spans="1:17" x14ac:dyDescent="0.2">
      <c r="A229" s="607"/>
      <c r="B229" s="583">
        <v>1</v>
      </c>
      <c r="C229" s="583"/>
      <c r="D229" s="583"/>
      <c r="E229" s="171">
        <v>2</v>
      </c>
      <c r="F229" s="171">
        <v>3</v>
      </c>
      <c r="G229" s="171">
        <v>4</v>
      </c>
      <c r="H229" s="171">
        <v>5</v>
      </c>
      <c r="I229" s="171">
        <v>6</v>
      </c>
      <c r="J229" s="171">
        <v>7</v>
      </c>
      <c r="K229" s="171">
        <v>8</v>
      </c>
      <c r="L229" s="171">
        <v>9</v>
      </c>
      <c r="M229" s="171">
        <v>10</v>
      </c>
      <c r="N229" s="171">
        <v>11</v>
      </c>
      <c r="O229" s="171">
        <v>12</v>
      </c>
      <c r="P229" s="291">
        <v>13</v>
      </c>
      <c r="Q229" s="292"/>
    </row>
    <row r="230" spans="1:17" ht="15.75" customHeight="1" thickBot="1" x14ac:dyDescent="0.25">
      <c r="A230" s="190">
        <v>1</v>
      </c>
      <c r="B230" s="595" t="s">
        <v>83</v>
      </c>
      <c r="C230" s="597" t="s">
        <v>84</v>
      </c>
      <c r="D230" s="191" t="s">
        <v>85</v>
      </c>
      <c r="E230" s="172" t="s">
        <v>164</v>
      </c>
      <c r="F230" s="172" t="s">
        <v>164</v>
      </c>
      <c r="G230" s="172" t="s">
        <v>164</v>
      </c>
      <c r="H230" s="172" t="s">
        <v>164</v>
      </c>
      <c r="I230" s="172" t="s">
        <v>164</v>
      </c>
      <c r="J230" s="172" t="s">
        <v>164</v>
      </c>
      <c r="K230" s="172" t="s">
        <v>164</v>
      </c>
      <c r="L230" s="172" t="s">
        <v>164</v>
      </c>
      <c r="M230" s="172" t="s">
        <v>164</v>
      </c>
      <c r="N230" s="172" t="s">
        <v>164</v>
      </c>
      <c r="O230" s="172" t="s">
        <v>164</v>
      </c>
      <c r="P230" s="172" t="s">
        <v>164</v>
      </c>
      <c r="Q230" s="292"/>
    </row>
    <row r="231" spans="1:17" ht="15.75" customHeight="1" thickBot="1" x14ac:dyDescent="0.25">
      <c r="A231" s="25">
        <v>2</v>
      </c>
      <c r="B231" s="596"/>
      <c r="C231" s="598"/>
      <c r="D231" s="192" t="s">
        <v>86</v>
      </c>
      <c r="E231" s="172" t="s">
        <v>164</v>
      </c>
      <c r="F231" s="172" t="s">
        <v>164</v>
      </c>
      <c r="G231" s="172" t="s">
        <v>164</v>
      </c>
      <c r="H231" s="172" t="s">
        <v>164</v>
      </c>
      <c r="I231" s="172" t="s">
        <v>164</v>
      </c>
      <c r="J231" s="172" t="s">
        <v>164</v>
      </c>
      <c r="K231" s="172" t="s">
        <v>164</v>
      </c>
      <c r="L231" s="172" t="s">
        <v>164</v>
      </c>
      <c r="M231" s="172" t="s">
        <v>164</v>
      </c>
      <c r="N231" s="172" t="s">
        <v>164</v>
      </c>
      <c r="O231" s="172" t="s">
        <v>164</v>
      </c>
      <c r="P231" s="172" t="s">
        <v>164</v>
      </c>
      <c r="Q231" s="292"/>
    </row>
    <row r="232" spans="1:17" ht="15.75" customHeight="1" thickBot="1" x14ac:dyDescent="0.25">
      <c r="A232" s="25">
        <v>3</v>
      </c>
      <c r="B232" s="596"/>
      <c r="C232" s="599" t="s">
        <v>87</v>
      </c>
      <c r="D232" s="193" t="s">
        <v>85</v>
      </c>
      <c r="E232" s="172" t="s">
        <v>164</v>
      </c>
      <c r="F232" s="172" t="s">
        <v>164</v>
      </c>
      <c r="G232" s="172" t="s">
        <v>164</v>
      </c>
      <c r="H232" s="172" t="s">
        <v>164</v>
      </c>
      <c r="I232" s="172" t="s">
        <v>164</v>
      </c>
      <c r="J232" s="172" t="s">
        <v>164</v>
      </c>
      <c r="K232" s="172" t="s">
        <v>164</v>
      </c>
      <c r="L232" s="172" t="s">
        <v>164</v>
      </c>
      <c r="M232" s="172" t="s">
        <v>164</v>
      </c>
      <c r="N232" s="172" t="s">
        <v>164</v>
      </c>
      <c r="O232" s="172" t="s">
        <v>164</v>
      </c>
      <c r="P232" s="172" t="s">
        <v>164</v>
      </c>
      <c r="Q232" s="292"/>
    </row>
    <row r="233" spans="1:17" ht="15.75" customHeight="1" x14ac:dyDescent="0.2">
      <c r="A233" s="25">
        <v>4</v>
      </c>
      <c r="B233" s="596"/>
      <c r="C233" s="599"/>
      <c r="D233" s="193" t="s">
        <v>86</v>
      </c>
      <c r="E233" s="172" t="s">
        <v>164</v>
      </c>
      <c r="F233" s="172" t="s">
        <v>164</v>
      </c>
      <c r="G233" s="172" t="s">
        <v>164</v>
      </c>
      <c r="H233" s="172" t="s">
        <v>164</v>
      </c>
      <c r="I233" s="172" t="s">
        <v>164</v>
      </c>
      <c r="J233" s="172" t="s">
        <v>164</v>
      </c>
      <c r="K233" s="172" t="s">
        <v>164</v>
      </c>
      <c r="L233" s="172" t="s">
        <v>164</v>
      </c>
      <c r="M233" s="172" t="s">
        <v>164</v>
      </c>
      <c r="N233" s="172" t="s">
        <v>164</v>
      </c>
      <c r="O233" s="172" t="s">
        <v>164</v>
      </c>
      <c r="P233" s="172" t="s">
        <v>164</v>
      </c>
      <c r="Q233" s="292"/>
    </row>
    <row r="234" spans="1:17" ht="15.75" customHeight="1" x14ac:dyDescent="0.2">
      <c r="A234" s="25">
        <v>5</v>
      </c>
      <c r="B234" s="600" t="s">
        <v>88</v>
      </c>
      <c r="C234" s="360" t="s">
        <v>84</v>
      </c>
      <c r="D234" s="170" t="s">
        <v>86</v>
      </c>
      <c r="E234" s="172" t="s">
        <v>164</v>
      </c>
      <c r="F234" s="172" t="s">
        <v>164</v>
      </c>
      <c r="G234" s="172" t="s">
        <v>164</v>
      </c>
      <c r="H234" s="172" t="s">
        <v>164</v>
      </c>
      <c r="I234" s="172" t="s">
        <v>164</v>
      </c>
      <c r="J234" s="172" t="s">
        <v>164</v>
      </c>
      <c r="K234" s="172" t="s">
        <v>164</v>
      </c>
      <c r="L234" s="172" t="s">
        <v>164</v>
      </c>
      <c r="M234" s="172" t="s">
        <v>164</v>
      </c>
      <c r="N234" s="172" t="s">
        <v>164</v>
      </c>
      <c r="O234" s="172" t="s">
        <v>164</v>
      </c>
      <c r="P234" s="172" t="s">
        <v>164</v>
      </c>
      <c r="Q234" s="292"/>
    </row>
    <row r="235" spans="1:17" ht="15.75" customHeight="1" x14ac:dyDescent="0.2">
      <c r="A235" s="25">
        <v>6</v>
      </c>
      <c r="B235" s="600"/>
      <c r="C235" s="360" t="s">
        <v>87</v>
      </c>
      <c r="D235" s="170" t="s">
        <v>86</v>
      </c>
      <c r="E235" s="172" t="s">
        <v>164</v>
      </c>
      <c r="F235" s="172" t="s">
        <v>164</v>
      </c>
      <c r="G235" s="172" t="s">
        <v>164</v>
      </c>
      <c r="H235" s="172" t="s">
        <v>164</v>
      </c>
      <c r="I235" s="172" t="s">
        <v>164</v>
      </c>
      <c r="J235" s="172" t="s">
        <v>164</v>
      </c>
      <c r="K235" s="172" t="s">
        <v>164</v>
      </c>
      <c r="L235" s="172" t="s">
        <v>164</v>
      </c>
      <c r="M235" s="172" t="s">
        <v>164</v>
      </c>
      <c r="N235" s="172" t="s">
        <v>164</v>
      </c>
      <c r="O235" s="172" t="s">
        <v>164</v>
      </c>
      <c r="P235" s="172" t="s">
        <v>164</v>
      </c>
      <c r="Q235" s="292"/>
    </row>
    <row r="236" spans="1:17" ht="15.75" customHeight="1" x14ac:dyDescent="0.2">
      <c r="A236" s="26">
        <v>7</v>
      </c>
      <c r="B236" s="593" t="s">
        <v>89</v>
      </c>
      <c r="C236" s="30" t="s">
        <v>84</v>
      </c>
      <c r="D236" s="170" t="s">
        <v>86</v>
      </c>
      <c r="E236" s="172" t="s">
        <v>164</v>
      </c>
      <c r="F236" s="172" t="s">
        <v>164</v>
      </c>
      <c r="G236" s="172" t="s">
        <v>164</v>
      </c>
      <c r="H236" s="172" t="s">
        <v>164</v>
      </c>
      <c r="I236" s="172" t="s">
        <v>164</v>
      </c>
      <c r="J236" s="172" t="s">
        <v>164</v>
      </c>
      <c r="K236" s="172" t="s">
        <v>164</v>
      </c>
      <c r="L236" s="172" t="s">
        <v>164</v>
      </c>
      <c r="M236" s="172" t="s">
        <v>164</v>
      </c>
      <c r="N236" s="172" t="s">
        <v>164</v>
      </c>
      <c r="O236" s="172" t="s">
        <v>164</v>
      </c>
      <c r="P236" s="172" t="s">
        <v>164</v>
      </c>
      <c r="Q236" s="292"/>
    </row>
    <row r="237" spans="1:17" ht="15.75" customHeight="1" x14ac:dyDescent="0.2">
      <c r="A237" s="26">
        <v>8</v>
      </c>
      <c r="B237" s="593"/>
      <c r="C237" s="30" t="s">
        <v>87</v>
      </c>
      <c r="D237" s="170" t="s">
        <v>86</v>
      </c>
      <c r="E237" s="172" t="s">
        <v>164</v>
      </c>
      <c r="F237" s="172" t="s">
        <v>164</v>
      </c>
      <c r="G237" s="172" t="s">
        <v>164</v>
      </c>
      <c r="H237" s="172" t="s">
        <v>164</v>
      </c>
      <c r="I237" s="172" t="s">
        <v>164</v>
      </c>
      <c r="J237" s="172" t="s">
        <v>164</v>
      </c>
      <c r="K237" s="172" t="s">
        <v>164</v>
      </c>
      <c r="L237" s="172" t="s">
        <v>164</v>
      </c>
      <c r="M237" s="172" t="s">
        <v>164</v>
      </c>
      <c r="N237" s="172" t="s">
        <v>164</v>
      </c>
      <c r="O237" s="172" t="s">
        <v>164</v>
      </c>
      <c r="P237" s="172" t="s">
        <v>164</v>
      </c>
      <c r="Q237" s="292"/>
    </row>
    <row r="238" spans="1:17" ht="24" customHeight="1" x14ac:dyDescent="0.2">
      <c r="A238" s="27">
        <v>9</v>
      </c>
      <c r="B238" s="593" t="s">
        <v>174</v>
      </c>
      <c r="C238" s="601" t="s">
        <v>90</v>
      </c>
      <c r="D238" s="602"/>
      <c r="E238" s="172" t="s">
        <v>164</v>
      </c>
      <c r="F238" s="172" t="s">
        <v>164</v>
      </c>
      <c r="G238" s="172" t="s">
        <v>164</v>
      </c>
      <c r="H238" s="172" t="s">
        <v>164</v>
      </c>
      <c r="I238" s="172" t="s">
        <v>164</v>
      </c>
      <c r="J238" s="172" t="s">
        <v>164</v>
      </c>
      <c r="K238" s="172" t="s">
        <v>164</v>
      </c>
      <c r="L238" s="172" t="s">
        <v>164</v>
      </c>
      <c r="M238" s="172" t="s">
        <v>164</v>
      </c>
      <c r="N238" s="172" t="s">
        <v>164</v>
      </c>
      <c r="O238" s="172" t="s">
        <v>164</v>
      </c>
      <c r="P238" s="172" t="s">
        <v>164</v>
      </c>
      <c r="Q238" s="292"/>
    </row>
    <row r="239" spans="1:17" ht="20.25" customHeight="1" x14ac:dyDescent="0.2">
      <c r="A239" s="26">
        <v>10</v>
      </c>
      <c r="B239" s="593"/>
      <c r="C239" s="603" t="s">
        <v>91</v>
      </c>
      <c r="D239" s="604"/>
      <c r="E239" s="172" t="s">
        <v>164</v>
      </c>
      <c r="F239" s="172" t="s">
        <v>164</v>
      </c>
      <c r="G239" s="172" t="s">
        <v>164</v>
      </c>
      <c r="H239" s="172" t="s">
        <v>164</v>
      </c>
      <c r="I239" s="172" t="s">
        <v>164</v>
      </c>
      <c r="J239" s="172" t="s">
        <v>164</v>
      </c>
      <c r="K239" s="172" t="s">
        <v>164</v>
      </c>
      <c r="L239" s="172" t="s">
        <v>164</v>
      </c>
      <c r="M239" s="172" t="s">
        <v>164</v>
      </c>
      <c r="N239" s="172" t="s">
        <v>164</v>
      </c>
      <c r="O239" s="172" t="s">
        <v>164</v>
      </c>
      <c r="P239" s="172" t="s">
        <v>164</v>
      </c>
      <c r="Q239" s="292"/>
    </row>
    <row r="240" spans="1:17" ht="27" customHeight="1" x14ac:dyDescent="0.2">
      <c r="A240" s="26">
        <v>11</v>
      </c>
      <c r="B240" s="593"/>
      <c r="C240" s="603" t="s">
        <v>92</v>
      </c>
      <c r="D240" s="604"/>
      <c r="E240" s="172" t="s">
        <v>164</v>
      </c>
      <c r="F240" s="172" t="s">
        <v>164</v>
      </c>
      <c r="G240" s="172" t="s">
        <v>164</v>
      </c>
      <c r="H240" s="172" t="s">
        <v>164</v>
      </c>
      <c r="I240" s="172" t="s">
        <v>164</v>
      </c>
      <c r="J240" s="172" t="s">
        <v>164</v>
      </c>
      <c r="K240" s="172" t="s">
        <v>164</v>
      </c>
      <c r="L240" s="172" t="s">
        <v>164</v>
      </c>
      <c r="M240" s="172" t="s">
        <v>164</v>
      </c>
      <c r="N240" s="172" t="s">
        <v>164</v>
      </c>
      <c r="O240" s="172" t="s">
        <v>164</v>
      </c>
      <c r="P240" s="172" t="s">
        <v>164</v>
      </c>
      <c r="Q240" s="292"/>
    </row>
    <row r="241" spans="1:17" ht="21.75" customHeight="1" x14ac:dyDescent="0.2">
      <c r="A241" s="26">
        <v>12</v>
      </c>
      <c r="B241" s="593"/>
      <c r="C241" s="603" t="s">
        <v>93</v>
      </c>
      <c r="D241" s="604"/>
      <c r="E241" s="172" t="s">
        <v>164</v>
      </c>
      <c r="F241" s="172" t="s">
        <v>164</v>
      </c>
      <c r="G241" s="172" t="s">
        <v>164</v>
      </c>
      <c r="H241" s="172" t="s">
        <v>164</v>
      </c>
      <c r="I241" s="172" t="s">
        <v>164</v>
      </c>
      <c r="J241" s="172" t="s">
        <v>164</v>
      </c>
      <c r="K241" s="172" t="s">
        <v>164</v>
      </c>
      <c r="L241" s="172" t="s">
        <v>164</v>
      </c>
      <c r="M241" s="172" t="s">
        <v>164</v>
      </c>
      <c r="N241" s="172" t="s">
        <v>164</v>
      </c>
      <c r="O241" s="172" t="s">
        <v>164</v>
      </c>
      <c r="P241" s="172" t="s">
        <v>164</v>
      </c>
      <c r="Q241" s="292"/>
    </row>
    <row r="242" spans="1:17" ht="34.5" customHeight="1" x14ac:dyDescent="0.2">
      <c r="A242" s="26">
        <v>13</v>
      </c>
      <c r="B242" s="593"/>
      <c r="C242" s="603" t="s">
        <v>94</v>
      </c>
      <c r="D242" s="604"/>
      <c r="E242" s="172" t="s">
        <v>164</v>
      </c>
      <c r="F242" s="172" t="s">
        <v>164</v>
      </c>
      <c r="G242" s="172" t="s">
        <v>164</v>
      </c>
      <c r="H242" s="172" t="s">
        <v>164</v>
      </c>
      <c r="I242" s="172" t="s">
        <v>164</v>
      </c>
      <c r="J242" s="172" t="s">
        <v>164</v>
      </c>
      <c r="K242" s="172" t="s">
        <v>164</v>
      </c>
      <c r="L242" s="172" t="s">
        <v>164</v>
      </c>
      <c r="M242" s="172" t="s">
        <v>164</v>
      </c>
      <c r="N242" s="172" t="s">
        <v>164</v>
      </c>
      <c r="O242" s="172" t="s">
        <v>164</v>
      </c>
      <c r="P242" s="172" t="s">
        <v>164</v>
      </c>
      <c r="Q242" s="292"/>
    </row>
    <row r="243" spans="1:17" ht="35.25" customHeight="1" x14ac:dyDescent="0.2">
      <c r="A243" s="26">
        <v>14</v>
      </c>
      <c r="B243" s="593"/>
      <c r="C243" s="605" t="s">
        <v>95</v>
      </c>
      <c r="D243" s="606"/>
      <c r="E243" s="172" t="s">
        <v>164</v>
      </c>
      <c r="F243" s="172" t="s">
        <v>164</v>
      </c>
      <c r="G243" s="172" t="s">
        <v>164</v>
      </c>
      <c r="H243" s="172" t="s">
        <v>164</v>
      </c>
      <c r="I243" s="172" t="s">
        <v>164</v>
      </c>
      <c r="J243" s="172" t="s">
        <v>164</v>
      </c>
      <c r="K243" s="172" t="s">
        <v>164</v>
      </c>
      <c r="L243" s="172" t="s">
        <v>164</v>
      </c>
      <c r="M243" s="172" t="s">
        <v>164</v>
      </c>
      <c r="N243" s="172" t="s">
        <v>164</v>
      </c>
      <c r="O243" s="172" t="s">
        <v>164</v>
      </c>
      <c r="P243" s="172" t="s">
        <v>164</v>
      </c>
      <c r="Q243" s="292"/>
    </row>
    <row r="244" spans="1:17" ht="17.25" customHeight="1" x14ac:dyDescent="0.2">
      <c r="A244" s="26">
        <v>15</v>
      </c>
      <c r="B244" s="593" t="s">
        <v>96</v>
      </c>
      <c r="C244" s="593"/>
      <c r="D244" s="594"/>
      <c r="E244" s="172" t="s">
        <v>164</v>
      </c>
      <c r="F244" s="172" t="s">
        <v>164</v>
      </c>
      <c r="G244" s="172" t="s">
        <v>164</v>
      </c>
      <c r="H244" s="172" t="s">
        <v>164</v>
      </c>
      <c r="I244" s="172" t="s">
        <v>164</v>
      </c>
      <c r="J244" s="172" t="s">
        <v>164</v>
      </c>
      <c r="K244" s="172" t="s">
        <v>164</v>
      </c>
      <c r="L244" s="172" t="s">
        <v>164</v>
      </c>
      <c r="M244" s="172" t="s">
        <v>164</v>
      </c>
      <c r="N244" s="172" t="s">
        <v>164</v>
      </c>
      <c r="O244" s="172" t="s">
        <v>164</v>
      </c>
      <c r="P244" s="172" t="s">
        <v>164</v>
      </c>
      <c r="Q244" s="292"/>
    </row>
  </sheetData>
  <mergeCells count="288">
    <mergeCell ref="B182:D182"/>
    <mergeCell ref="B168:B171"/>
    <mergeCell ref="C168:C169"/>
    <mergeCell ref="C170:C171"/>
    <mergeCell ref="B172:B173"/>
    <mergeCell ref="B174:B175"/>
    <mergeCell ref="B176:B181"/>
    <mergeCell ref="C176:D176"/>
    <mergeCell ref="C177:D177"/>
    <mergeCell ref="C178:D178"/>
    <mergeCell ref="C179:D179"/>
    <mergeCell ref="C180:D180"/>
    <mergeCell ref="C181:D181"/>
    <mergeCell ref="A156:P156"/>
    <mergeCell ref="A157:P157"/>
    <mergeCell ref="A160:P160"/>
    <mergeCell ref="A161:P161"/>
    <mergeCell ref="A162:P162"/>
    <mergeCell ref="A163:A167"/>
    <mergeCell ref="B163:D166"/>
    <mergeCell ref="E163:F163"/>
    <mergeCell ref="G163:L163"/>
    <mergeCell ref="M163:N163"/>
    <mergeCell ref="O163:P163"/>
    <mergeCell ref="E164:E166"/>
    <mergeCell ref="F164:F166"/>
    <mergeCell ref="G164:G166"/>
    <mergeCell ref="H164:H166"/>
    <mergeCell ref="I164:L164"/>
    <mergeCell ref="M164:M166"/>
    <mergeCell ref="N164:N166"/>
    <mergeCell ref="O164:O166"/>
    <mergeCell ref="P164:P166"/>
    <mergeCell ref="I165:I166"/>
    <mergeCell ref="J165:L165"/>
    <mergeCell ref="B167:D167"/>
    <mergeCell ref="B120:D120"/>
    <mergeCell ref="B106:B109"/>
    <mergeCell ref="C106:C107"/>
    <mergeCell ref="C108:C109"/>
    <mergeCell ref="B110:B111"/>
    <mergeCell ref="B112:B113"/>
    <mergeCell ref="B114:B119"/>
    <mergeCell ref="C114:D114"/>
    <mergeCell ref="C115:D115"/>
    <mergeCell ref="C116:D116"/>
    <mergeCell ref="C117:D117"/>
    <mergeCell ref="C118:D118"/>
    <mergeCell ref="C119:D119"/>
    <mergeCell ref="A94:P94"/>
    <mergeCell ref="A95:P95"/>
    <mergeCell ref="A98:P98"/>
    <mergeCell ref="A99:P99"/>
    <mergeCell ref="A100:P100"/>
    <mergeCell ref="A101:A105"/>
    <mergeCell ref="B101:D104"/>
    <mergeCell ref="E101:F101"/>
    <mergeCell ref="G101:L101"/>
    <mergeCell ref="M101:N101"/>
    <mergeCell ref="O101:P101"/>
    <mergeCell ref="E102:E104"/>
    <mergeCell ref="F102:F104"/>
    <mergeCell ref="G102:G104"/>
    <mergeCell ref="H102:H104"/>
    <mergeCell ref="I102:L102"/>
    <mergeCell ref="M102:M104"/>
    <mergeCell ref="N102:N104"/>
    <mergeCell ref="O102:O104"/>
    <mergeCell ref="P102:P104"/>
    <mergeCell ref="I103:I104"/>
    <mergeCell ref="J103:L103"/>
    <mergeCell ref="B105:D105"/>
    <mergeCell ref="A4:P4"/>
    <mergeCell ref="A5:P5"/>
    <mergeCell ref="A8:P8"/>
    <mergeCell ref="A9:P9"/>
    <mergeCell ref="A10:P10"/>
    <mergeCell ref="A11:A15"/>
    <mergeCell ref="B11:D14"/>
    <mergeCell ref="E11:F11"/>
    <mergeCell ref="G11:L11"/>
    <mergeCell ref="M11:N11"/>
    <mergeCell ref="I12:L12"/>
    <mergeCell ref="M12:M14"/>
    <mergeCell ref="N12:N14"/>
    <mergeCell ref="I13:I14"/>
    <mergeCell ref="J13:L13"/>
    <mergeCell ref="B15:D15"/>
    <mergeCell ref="O11:P11"/>
    <mergeCell ref="E12:E14"/>
    <mergeCell ref="F12:F14"/>
    <mergeCell ref="G12:G14"/>
    <mergeCell ref="H12:H14"/>
    <mergeCell ref="O12:O14"/>
    <mergeCell ref="P12:P14"/>
    <mergeCell ref="B16:B19"/>
    <mergeCell ref="C16:C17"/>
    <mergeCell ref="C18:C19"/>
    <mergeCell ref="B20:B21"/>
    <mergeCell ref="B30:D30"/>
    <mergeCell ref="B22:B23"/>
    <mergeCell ref="B24:B29"/>
    <mergeCell ref="C24:D24"/>
    <mergeCell ref="C25:D25"/>
    <mergeCell ref="C26:D26"/>
    <mergeCell ref="C27:D27"/>
    <mergeCell ref="C28:D28"/>
    <mergeCell ref="C29:D29"/>
    <mergeCell ref="A41:A45"/>
    <mergeCell ref="B41:D44"/>
    <mergeCell ref="E41:F41"/>
    <mergeCell ref="G41:L41"/>
    <mergeCell ref="M41:N41"/>
    <mergeCell ref="B45:D45"/>
    <mergeCell ref="A34:P34"/>
    <mergeCell ref="A35:P35"/>
    <mergeCell ref="A38:P38"/>
    <mergeCell ref="A39:P39"/>
    <mergeCell ref="A40:P40"/>
    <mergeCell ref="O41:P41"/>
    <mergeCell ref="E42:E44"/>
    <mergeCell ref="F42:F44"/>
    <mergeCell ref="G42:G44"/>
    <mergeCell ref="H42:H44"/>
    <mergeCell ref="I42:L42"/>
    <mergeCell ref="M42:M44"/>
    <mergeCell ref="N42:N44"/>
    <mergeCell ref="O42:O44"/>
    <mergeCell ref="P42:P44"/>
    <mergeCell ref="I43:I44"/>
    <mergeCell ref="J43:L43"/>
    <mergeCell ref="B60:D60"/>
    <mergeCell ref="B54:B59"/>
    <mergeCell ref="C54:D54"/>
    <mergeCell ref="C55:D55"/>
    <mergeCell ref="C56:D56"/>
    <mergeCell ref="C57:D57"/>
    <mergeCell ref="C58:D58"/>
    <mergeCell ref="C59:D59"/>
    <mergeCell ref="B46:B49"/>
    <mergeCell ref="C46:C47"/>
    <mergeCell ref="C48:C49"/>
    <mergeCell ref="B50:B51"/>
    <mergeCell ref="B52:B53"/>
    <mergeCell ref="A71:A75"/>
    <mergeCell ref="B71:D74"/>
    <mergeCell ref="E71:F71"/>
    <mergeCell ref="G71:L71"/>
    <mergeCell ref="M71:N71"/>
    <mergeCell ref="B75:D75"/>
    <mergeCell ref="A64:P64"/>
    <mergeCell ref="A65:P65"/>
    <mergeCell ref="A68:P68"/>
    <mergeCell ref="A69:P69"/>
    <mergeCell ref="A70:P70"/>
    <mergeCell ref="O71:P71"/>
    <mergeCell ref="E72:E74"/>
    <mergeCell ref="F72:F74"/>
    <mergeCell ref="G72:G74"/>
    <mergeCell ref="H72:H74"/>
    <mergeCell ref="I72:L72"/>
    <mergeCell ref="M72:M74"/>
    <mergeCell ref="N72:N74"/>
    <mergeCell ref="O72:O74"/>
    <mergeCell ref="P72:P74"/>
    <mergeCell ref="I73:I74"/>
    <mergeCell ref="J73:L73"/>
    <mergeCell ref="B90:D90"/>
    <mergeCell ref="B84:B89"/>
    <mergeCell ref="C84:D84"/>
    <mergeCell ref="C85:D85"/>
    <mergeCell ref="C86:D86"/>
    <mergeCell ref="C87:D87"/>
    <mergeCell ref="C88:D88"/>
    <mergeCell ref="C89:D89"/>
    <mergeCell ref="B76:B79"/>
    <mergeCell ref="C76:C77"/>
    <mergeCell ref="C78:C79"/>
    <mergeCell ref="B80:B81"/>
    <mergeCell ref="B82:B83"/>
    <mergeCell ref="A125:P125"/>
    <mergeCell ref="A126:P126"/>
    <mergeCell ref="A129:P129"/>
    <mergeCell ref="A130:P130"/>
    <mergeCell ref="A131:P131"/>
    <mergeCell ref="A132:A136"/>
    <mergeCell ref="B132:D135"/>
    <mergeCell ref="E132:F132"/>
    <mergeCell ref="G132:L132"/>
    <mergeCell ref="M132:N132"/>
    <mergeCell ref="O132:P132"/>
    <mergeCell ref="E133:E135"/>
    <mergeCell ref="F133:F135"/>
    <mergeCell ref="G133:G135"/>
    <mergeCell ref="H133:H135"/>
    <mergeCell ref="I133:L133"/>
    <mergeCell ref="M133:M135"/>
    <mergeCell ref="N133:N135"/>
    <mergeCell ref="O133:O135"/>
    <mergeCell ref="P133:P135"/>
    <mergeCell ref="I134:I135"/>
    <mergeCell ref="J134:L134"/>
    <mergeCell ref="B136:D136"/>
    <mergeCell ref="B151:D151"/>
    <mergeCell ref="B137:B140"/>
    <mergeCell ref="C137:C138"/>
    <mergeCell ref="C139:C140"/>
    <mergeCell ref="B141:B142"/>
    <mergeCell ref="B143:B144"/>
    <mergeCell ref="B145:B150"/>
    <mergeCell ref="C145:D145"/>
    <mergeCell ref="C146:D146"/>
    <mergeCell ref="C147:D147"/>
    <mergeCell ref="C148:D148"/>
    <mergeCell ref="C149:D149"/>
    <mergeCell ref="C150:D150"/>
    <mergeCell ref="A187:P187"/>
    <mergeCell ref="A188:P188"/>
    <mergeCell ref="A191:P191"/>
    <mergeCell ref="A192:P192"/>
    <mergeCell ref="A193:P193"/>
    <mergeCell ref="A194:A198"/>
    <mergeCell ref="B194:D197"/>
    <mergeCell ref="E194:F194"/>
    <mergeCell ref="G194:L194"/>
    <mergeCell ref="M194:N194"/>
    <mergeCell ref="O194:P194"/>
    <mergeCell ref="E195:E197"/>
    <mergeCell ref="F195:F197"/>
    <mergeCell ref="G195:G197"/>
    <mergeCell ref="H195:H197"/>
    <mergeCell ref="I195:L195"/>
    <mergeCell ref="M195:M197"/>
    <mergeCell ref="N195:N197"/>
    <mergeCell ref="O195:O197"/>
    <mergeCell ref="P195:P197"/>
    <mergeCell ref="I196:I197"/>
    <mergeCell ref="J196:L196"/>
    <mergeCell ref="B198:D198"/>
    <mergeCell ref="B213:D213"/>
    <mergeCell ref="B199:B202"/>
    <mergeCell ref="C199:C200"/>
    <mergeCell ref="C201:C202"/>
    <mergeCell ref="B203:B204"/>
    <mergeCell ref="B205:B206"/>
    <mergeCell ref="B207:B212"/>
    <mergeCell ref="C207:D207"/>
    <mergeCell ref="C208:D208"/>
    <mergeCell ref="C209:D209"/>
    <mergeCell ref="C210:D210"/>
    <mergeCell ref="C211:D211"/>
    <mergeCell ref="C212:D212"/>
    <mergeCell ref="A218:P218"/>
    <mergeCell ref="A219:P219"/>
    <mergeCell ref="A222:P222"/>
    <mergeCell ref="A223:P223"/>
    <mergeCell ref="A224:P224"/>
    <mergeCell ref="A225:A229"/>
    <mergeCell ref="B225:D228"/>
    <mergeCell ref="E225:F225"/>
    <mergeCell ref="G225:L225"/>
    <mergeCell ref="M225:N225"/>
    <mergeCell ref="O225:P225"/>
    <mergeCell ref="E226:E228"/>
    <mergeCell ref="F226:F228"/>
    <mergeCell ref="G226:G228"/>
    <mergeCell ref="H226:H228"/>
    <mergeCell ref="I226:L226"/>
    <mergeCell ref="M226:M228"/>
    <mergeCell ref="N226:N228"/>
    <mergeCell ref="O226:O228"/>
    <mergeCell ref="P226:P228"/>
    <mergeCell ref="I227:I228"/>
    <mergeCell ref="J227:L227"/>
    <mergeCell ref="B229:D229"/>
    <mergeCell ref="B244:D244"/>
    <mergeCell ref="B230:B233"/>
    <mergeCell ref="C230:C231"/>
    <mergeCell ref="C232:C233"/>
    <mergeCell ref="B234:B235"/>
    <mergeCell ref="B236:B237"/>
    <mergeCell ref="B238:B243"/>
    <mergeCell ref="C238:D238"/>
    <mergeCell ref="C239:D239"/>
    <mergeCell ref="C240:D240"/>
    <mergeCell ref="C241:D241"/>
    <mergeCell ref="C242:D242"/>
    <mergeCell ref="C243:D243"/>
  </mergeCells>
  <pageMargins left="0.51181102362204722" right="0.11811023622047245" top="0.74803149606299213" bottom="0.35433070866141736" header="0.31496062992125984" footer="0.11811023622047245"/>
  <pageSetup paperSize="9" scale="90" orientation="landscape" r:id="rId1"/>
  <rowBreaks count="3" manualBreakCount="3">
    <brk id="30" max="16" man="1"/>
    <brk id="60" max="16" man="1"/>
    <brk id="90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100" workbookViewId="0"/>
  </sheetViews>
  <sheetFormatPr defaultRowHeight="16.5" customHeight="1" x14ac:dyDescent="0.2"/>
  <cols>
    <col min="2" max="2" width="24.5703125" customWidth="1"/>
    <col min="3" max="3" width="73.28515625" customWidth="1"/>
    <col min="4" max="4" width="36.42578125" customWidth="1"/>
  </cols>
  <sheetData>
    <row r="1" spans="1:5" ht="16.5" customHeight="1" x14ac:dyDescent="0.25">
      <c r="A1" s="5"/>
      <c r="B1" s="5"/>
      <c r="C1" s="5"/>
      <c r="D1" s="12" t="s">
        <v>14</v>
      </c>
      <c r="E1" s="1"/>
    </row>
    <row r="2" spans="1:5" ht="16.5" customHeight="1" x14ac:dyDescent="0.2">
      <c r="A2" s="2"/>
      <c r="B2" s="2"/>
      <c r="C2" s="2"/>
      <c r="D2" s="12" t="s">
        <v>15</v>
      </c>
      <c r="E2" s="3"/>
    </row>
    <row r="3" spans="1:5" ht="16.5" customHeight="1" x14ac:dyDescent="0.2">
      <c r="A3" s="2"/>
      <c r="B3" s="2"/>
      <c r="C3" s="2"/>
      <c r="D3" s="12" t="s">
        <v>1</v>
      </c>
      <c r="E3" s="3"/>
    </row>
    <row r="4" spans="1:5" ht="16.5" customHeight="1" x14ac:dyDescent="0.25">
      <c r="A4" s="500" t="s">
        <v>0</v>
      </c>
      <c r="B4" s="453"/>
      <c r="C4" s="453"/>
      <c r="D4" s="453"/>
      <c r="E4" s="4"/>
    </row>
    <row r="5" spans="1:5" ht="16.5" customHeight="1" x14ac:dyDescent="0.25">
      <c r="A5" s="4"/>
      <c r="B5" s="367" t="s">
        <v>2</v>
      </c>
      <c r="C5" s="498" t="s">
        <v>16</v>
      </c>
      <c r="D5" s="498"/>
      <c r="E5" s="4"/>
    </row>
    <row r="6" spans="1:5" ht="16.5" customHeight="1" x14ac:dyDescent="0.2">
      <c r="A6" s="7"/>
      <c r="B6" s="7"/>
      <c r="C6" s="524" t="s">
        <v>13</v>
      </c>
      <c r="D6" s="524"/>
      <c r="E6" s="8"/>
    </row>
    <row r="7" spans="1:5" ht="16.5" customHeight="1" x14ac:dyDescent="0.25">
      <c r="A7" s="1"/>
      <c r="B7" s="1"/>
      <c r="C7" s="1"/>
      <c r="D7" s="1"/>
      <c r="E7" s="1"/>
    </row>
    <row r="8" spans="1:5" ht="75" customHeight="1" x14ac:dyDescent="0.2">
      <c r="A8" s="368" t="s">
        <v>3</v>
      </c>
      <c r="B8" s="13" t="s">
        <v>8</v>
      </c>
      <c r="C8" s="14" t="s">
        <v>9</v>
      </c>
      <c r="D8" s="13" t="s">
        <v>10</v>
      </c>
      <c r="E8" s="10"/>
    </row>
    <row r="9" spans="1:5" ht="52.5" customHeight="1" x14ac:dyDescent="0.25">
      <c r="A9" s="623" t="s">
        <v>4</v>
      </c>
      <c r="B9" s="626" t="s">
        <v>11</v>
      </c>
      <c r="C9" s="15" t="s">
        <v>17</v>
      </c>
      <c r="D9" s="620" t="s">
        <v>601</v>
      </c>
      <c r="E9" s="9"/>
    </row>
    <row r="10" spans="1:5" ht="52.5" customHeight="1" x14ac:dyDescent="0.25">
      <c r="A10" s="624"/>
      <c r="B10" s="626"/>
      <c r="C10" s="16" t="s">
        <v>18</v>
      </c>
      <c r="D10" s="621"/>
      <c r="E10" s="9"/>
    </row>
    <row r="11" spans="1:5" ht="52.5" customHeight="1" x14ac:dyDescent="0.25">
      <c r="A11" s="625"/>
      <c r="B11" s="626"/>
      <c r="C11" s="139" t="s">
        <v>19</v>
      </c>
      <c r="D11" s="622"/>
      <c r="E11" s="9"/>
    </row>
    <row r="12" spans="1:5" ht="52.5" customHeight="1" x14ac:dyDescent="0.25">
      <c r="A12" s="618" t="s">
        <v>5</v>
      </c>
      <c r="B12" s="619" t="s">
        <v>12</v>
      </c>
      <c r="C12" s="15" t="s">
        <v>17</v>
      </c>
      <c r="D12" s="620" t="s">
        <v>601</v>
      </c>
      <c r="E12" s="9"/>
    </row>
    <row r="13" spans="1:5" ht="52.5" customHeight="1" x14ac:dyDescent="0.25">
      <c r="A13" s="618"/>
      <c r="B13" s="619"/>
      <c r="C13" s="16" t="s">
        <v>18</v>
      </c>
      <c r="D13" s="621"/>
      <c r="E13" s="1"/>
    </row>
    <row r="14" spans="1:5" ht="52.5" customHeight="1" x14ac:dyDescent="0.25">
      <c r="A14" s="618"/>
      <c r="B14" s="619"/>
      <c r="C14" s="139" t="s">
        <v>19</v>
      </c>
      <c r="D14" s="622"/>
      <c r="E14" s="1"/>
    </row>
    <row r="15" spans="1:5" ht="16.5" customHeight="1" x14ac:dyDescent="0.25">
      <c r="A15" s="5"/>
      <c r="B15" s="5"/>
      <c r="C15" s="5"/>
      <c r="D15" s="12"/>
    </row>
  </sheetData>
  <mergeCells count="9">
    <mergeCell ref="A12:A14"/>
    <mergeCell ref="B12:B14"/>
    <mergeCell ref="D12:D14"/>
    <mergeCell ref="A4:D4"/>
    <mergeCell ref="C5:D5"/>
    <mergeCell ref="C6:D6"/>
    <mergeCell ref="A9:A11"/>
    <mergeCell ref="B9:B11"/>
    <mergeCell ref="D9:D11"/>
  </mergeCells>
  <hyperlinks>
    <hyperlink ref="D9" r:id="rId1"/>
    <hyperlink ref="D12" r:id="rId2"/>
  </hyperlinks>
  <pageMargins left="0.70866141732283472" right="0.31496062992125984" top="0.35433070866141736" bottom="0.35433070866141736" header="0.31496062992125984" footer="0"/>
  <pageSetup paperSize="9" scale="90" orientation="landscape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4" zoomScale="66" zoomScaleNormal="70" zoomScaleSheetLayoutView="66" workbookViewId="0">
      <selection activeCell="E11" sqref="E11"/>
    </sheetView>
  </sheetViews>
  <sheetFormatPr defaultColWidth="12.7109375" defaultRowHeight="12.75" x14ac:dyDescent="0.2"/>
  <cols>
    <col min="1" max="1" width="4.140625" style="2" customWidth="1"/>
    <col min="2" max="2" width="10" style="2" customWidth="1"/>
    <col min="3" max="3" width="11.28515625" style="2" customWidth="1"/>
    <col min="4" max="4" width="10.28515625" style="2" customWidth="1"/>
    <col min="5" max="5" width="68.28515625" style="2" customWidth="1"/>
    <col min="6" max="6" width="20.140625" style="2" customWidth="1"/>
    <col min="7" max="7" width="17.140625" style="2" customWidth="1"/>
    <col min="8" max="8" width="19.42578125" style="2" customWidth="1"/>
    <col min="9" max="9" width="16.85546875" style="2" customWidth="1"/>
    <col min="10" max="10" width="33.28515625" style="2" customWidth="1"/>
    <col min="11" max="16384" width="12.7109375" style="2"/>
  </cols>
  <sheetData>
    <row r="1" spans="1:10" x14ac:dyDescent="0.2">
      <c r="J1" s="12" t="s">
        <v>367</v>
      </c>
    </row>
    <row r="2" spans="1:10" x14ac:dyDescent="0.2">
      <c r="J2" s="12" t="s">
        <v>15</v>
      </c>
    </row>
    <row r="3" spans="1:10" x14ac:dyDescent="0.2">
      <c r="J3" s="12" t="s">
        <v>1</v>
      </c>
    </row>
    <row r="4" spans="1:10" s="145" customFormat="1" ht="15.75" x14ac:dyDescent="0.25"/>
    <row r="5" spans="1:10" s="4" customFormat="1" ht="18.75" x14ac:dyDescent="0.3">
      <c r="A5" s="627" t="s">
        <v>346</v>
      </c>
      <c r="B5" s="627"/>
      <c r="C5" s="627"/>
      <c r="D5" s="627"/>
      <c r="E5" s="627"/>
      <c r="F5" s="627"/>
      <c r="G5" s="627"/>
      <c r="H5" s="627"/>
      <c r="I5" s="627"/>
      <c r="J5" s="627"/>
    </row>
    <row r="6" spans="1:10" s="123" customFormat="1" ht="18.75" x14ac:dyDescent="0.3">
      <c r="A6" s="158"/>
      <c r="B6" s="158"/>
      <c r="C6" s="158"/>
      <c r="D6" s="158"/>
      <c r="E6" s="88" t="s">
        <v>347</v>
      </c>
      <c r="F6" s="159" t="s">
        <v>16</v>
      </c>
      <c r="G6" s="159"/>
      <c r="H6" s="159"/>
      <c r="I6" s="160"/>
      <c r="J6" s="158"/>
    </row>
    <row r="7" spans="1:10" s="8" customFormat="1" ht="11.25" customHeight="1" x14ac:dyDescent="0.2">
      <c r="C7" s="7"/>
      <c r="D7" s="7"/>
      <c r="F7" s="156" t="s">
        <v>13</v>
      </c>
      <c r="G7" s="156"/>
      <c r="H7" s="156"/>
      <c r="I7" s="156"/>
    </row>
    <row r="8" spans="1:10" s="145" customFormat="1" ht="15.75" x14ac:dyDescent="0.25"/>
    <row r="9" spans="1:10" s="147" customFormat="1" ht="134.25" customHeight="1" x14ac:dyDescent="0.2">
      <c r="A9" s="146" t="s">
        <v>176</v>
      </c>
      <c r="B9" s="157" t="s">
        <v>348</v>
      </c>
      <c r="C9" s="157" t="s">
        <v>349</v>
      </c>
      <c r="D9" s="157" t="s">
        <v>350</v>
      </c>
      <c r="E9" s="146" t="s">
        <v>351</v>
      </c>
      <c r="F9" s="146" t="s">
        <v>352</v>
      </c>
      <c r="G9" s="146" t="s">
        <v>353</v>
      </c>
      <c r="H9" s="146" t="s">
        <v>354</v>
      </c>
      <c r="I9" s="146" t="s">
        <v>355</v>
      </c>
      <c r="J9" s="146" t="s">
        <v>356</v>
      </c>
    </row>
    <row r="10" spans="1:10" s="149" customFormat="1" x14ac:dyDescent="0.2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</row>
    <row r="11" spans="1:10" ht="409.5" customHeight="1" x14ac:dyDescent="0.2">
      <c r="A11" s="150" t="s">
        <v>4</v>
      </c>
      <c r="B11" s="184" t="s">
        <v>386</v>
      </c>
      <c r="C11" s="83" t="s">
        <v>121</v>
      </c>
      <c r="D11" s="185" t="s">
        <v>358</v>
      </c>
      <c r="E11" s="152" t="s">
        <v>359</v>
      </c>
      <c r="F11" s="153" t="s">
        <v>360</v>
      </c>
      <c r="G11" s="153" t="s">
        <v>361</v>
      </c>
      <c r="H11" s="154" t="s">
        <v>362</v>
      </c>
      <c r="I11" s="153" t="s">
        <v>363</v>
      </c>
      <c r="J11" s="151" t="s">
        <v>364</v>
      </c>
    </row>
    <row r="13" spans="1:10" customFormat="1" x14ac:dyDescent="0.2">
      <c r="A13" s="155" t="s">
        <v>365</v>
      </c>
      <c r="B13" s="2" t="s">
        <v>366</v>
      </c>
      <c r="C13" s="2"/>
      <c r="D13" s="2"/>
      <c r="E13" s="2"/>
    </row>
    <row r="16" spans="1:10" ht="15" customHeight="1" x14ac:dyDescent="0.2"/>
  </sheetData>
  <sheetProtection password="CC08" sheet="1" formatCells="0" formatColumns="0" formatRows="0"/>
  <mergeCells count="1">
    <mergeCell ref="A5:J5"/>
  </mergeCells>
  <pageMargins left="0.11811023622047245" right="0" top="0.55118110236220474" bottom="0.15748031496062992" header="0.31496062992125984" footer="0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topLeftCell="A9" zoomScale="66" zoomScaleNormal="70" zoomScaleSheetLayoutView="66" workbookViewId="0">
      <selection activeCell="B24" sqref="B24"/>
    </sheetView>
  </sheetViews>
  <sheetFormatPr defaultColWidth="12.7109375" defaultRowHeight="12.75" x14ac:dyDescent="0.2"/>
  <cols>
    <col min="1" max="1" width="6.85546875" style="2" customWidth="1"/>
    <col min="2" max="2" width="73.28515625" style="2" customWidth="1"/>
    <col min="3" max="3" width="48.28515625" style="281" customWidth="1"/>
    <col min="4" max="16384" width="12.7109375" style="2"/>
  </cols>
  <sheetData>
    <row r="1" spans="1:3" x14ac:dyDescent="0.2">
      <c r="C1" s="280" t="s">
        <v>367</v>
      </c>
    </row>
    <row r="2" spans="1:3" x14ac:dyDescent="0.2">
      <c r="C2" s="280" t="s">
        <v>15</v>
      </c>
    </row>
    <row r="3" spans="1:3" x14ac:dyDescent="0.2">
      <c r="C3" s="280" t="s">
        <v>69</v>
      </c>
    </row>
    <row r="4" spans="1:3" s="145" customFormat="1" ht="15.75" x14ac:dyDescent="0.25">
      <c r="C4" s="282"/>
    </row>
    <row r="5" spans="1:3" s="4" customFormat="1" ht="18.75" x14ac:dyDescent="0.3">
      <c r="A5" s="627"/>
      <c r="B5" s="627"/>
      <c r="C5" s="627"/>
    </row>
    <row r="6" spans="1:3" ht="45" customHeight="1" x14ac:dyDescent="0.2">
      <c r="A6" s="628" t="s">
        <v>422</v>
      </c>
      <c r="B6" s="628"/>
      <c r="C6" s="628"/>
    </row>
    <row r="7" spans="1:3" s="123" customFormat="1" ht="15.75" customHeight="1" x14ac:dyDescent="0.3">
      <c r="A7" s="629" t="s">
        <v>16</v>
      </c>
      <c r="B7" s="629"/>
      <c r="C7" s="629"/>
    </row>
    <row r="9" spans="1:3" ht="15" x14ac:dyDescent="0.2">
      <c r="A9" s="275"/>
    </row>
    <row r="10" spans="1:3" ht="30" x14ac:dyDescent="0.2">
      <c r="A10" s="276" t="s">
        <v>405</v>
      </c>
      <c r="B10" s="276" t="s">
        <v>8</v>
      </c>
      <c r="C10" s="276" t="s">
        <v>406</v>
      </c>
    </row>
    <row r="11" spans="1:3" ht="36.75" customHeight="1" x14ac:dyDescent="0.2">
      <c r="A11" s="276">
        <v>1</v>
      </c>
      <c r="B11" s="277" t="s">
        <v>407</v>
      </c>
      <c r="C11" s="279" t="s">
        <v>601</v>
      </c>
    </row>
    <row r="12" spans="1:3" ht="36.75" customHeight="1" x14ac:dyDescent="0.2">
      <c r="A12" s="276">
        <v>2</v>
      </c>
      <c r="B12" s="277" t="s">
        <v>408</v>
      </c>
      <c r="C12" s="279" t="s">
        <v>601</v>
      </c>
    </row>
    <row r="13" spans="1:3" ht="36.75" customHeight="1" x14ac:dyDescent="0.2">
      <c r="A13" s="276">
        <v>3</v>
      </c>
      <c r="B13" s="277" t="s">
        <v>409</v>
      </c>
      <c r="C13" s="279" t="s">
        <v>601</v>
      </c>
    </row>
    <row r="14" spans="1:3" ht="36.75" customHeight="1" x14ac:dyDescent="0.2">
      <c r="A14" s="276">
        <v>4</v>
      </c>
      <c r="B14" s="277" t="s">
        <v>410</v>
      </c>
      <c r="C14" s="279" t="s">
        <v>601</v>
      </c>
    </row>
    <row r="15" spans="1:3" ht="54.75" customHeight="1" x14ac:dyDescent="0.2">
      <c r="A15" s="276">
        <v>5</v>
      </c>
      <c r="B15" s="277" t="s">
        <v>411</v>
      </c>
      <c r="C15" s="279" t="s">
        <v>601</v>
      </c>
    </row>
    <row r="16" spans="1:3" ht="50.25" customHeight="1" x14ac:dyDescent="0.2">
      <c r="A16" s="276">
        <v>6</v>
      </c>
      <c r="B16" s="277" t="s">
        <v>412</v>
      </c>
      <c r="C16" s="279" t="s">
        <v>601</v>
      </c>
    </row>
    <row r="17" spans="1:5" ht="54.75" customHeight="1" x14ac:dyDescent="0.2">
      <c r="A17" s="276">
        <v>7</v>
      </c>
      <c r="B17" s="278" t="s">
        <v>413</v>
      </c>
      <c r="C17" s="279" t="s">
        <v>601</v>
      </c>
    </row>
    <row r="18" spans="1:5" ht="36.75" customHeight="1" x14ac:dyDescent="0.2">
      <c r="A18" s="276">
        <v>8</v>
      </c>
      <c r="B18" s="277" t="s">
        <v>414</v>
      </c>
      <c r="C18" s="279" t="s">
        <v>601</v>
      </c>
    </row>
    <row r="19" spans="1:5" ht="36.75" customHeight="1" x14ac:dyDescent="0.2">
      <c r="A19" s="276">
        <v>9</v>
      </c>
      <c r="B19" s="277" t="s">
        <v>415</v>
      </c>
      <c r="C19" s="279" t="s">
        <v>601</v>
      </c>
    </row>
    <row r="20" spans="1:5" ht="36.75" customHeight="1" x14ac:dyDescent="0.2">
      <c r="A20" s="276">
        <v>10</v>
      </c>
      <c r="B20" s="277" t="s">
        <v>416</v>
      </c>
      <c r="C20" s="279" t="s">
        <v>601</v>
      </c>
    </row>
    <row r="21" spans="1:5" ht="36.75" customHeight="1" x14ac:dyDescent="0.2">
      <c r="A21" s="276">
        <v>11</v>
      </c>
      <c r="B21" s="277" t="s">
        <v>417</v>
      </c>
      <c r="C21" s="279" t="s">
        <v>601</v>
      </c>
    </row>
    <row r="22" spans="1:5" ht="48" customHeight="1" x14ac:dyDescent="0.2">
      <c r="A22" s="276">
        <v>12</v>
      </c>
      <c r="B22" s="277" t="s">
        <v>418</v>
      </c>
      <c r="C22" s="279" t="s">
        <v>601</v>
      </c>
    </row>
    <row r="23" spans="1:5" ht="36.75" customHeight="1" x14ac:dyDescent="0.2">
      <c r="A23" s="276">
        <v>13</v>
      </c>
      <c r="B23" s="277" t="s">
        <v>419</v>
      </c>
      <c r="C23" s="279" t="s">
        <v>601</v>
      </c>
    </row>
    <row r="24" spans="1:5" ht="36.75" customHeight="1" x14ac:dyDescent="0.2">
      <c r="A24" s="276">
        <v>14</v>
      </c>
      <c r="B24" s="277" t="s">
        <v>420</v>
      </c>
      <c r="C24" s="279" t="s">
        <v>601</v>
      </c>
    </row>
    <row r="25" spans="1:5" ht="36.75" customHeight="1" x14ac:dyDescent="0.2">
      <c r="A25" s="276">
        <v>15</v>
      </c>
      <c r="B25" s="277" t="s">
        <v>421</v>
      </c>
      <c r="C25" s="279" t="s">
        <v>601</v>
      </c>
    </row>
    <row r="26" spans="1:5" customFormat="1" x14ac:dyDescent="0.2">
      <c r="A26" s="2" t="s">
        <v>366</v>
      </c>
      <c r="B26" s="2"/>
      <c r="C26" s="2"/>
      <c r="D26" s="2"/>
      <c r="E26" s="2"/>
    </row>
  </sheetData>
  <sheetProtection formatCells="0" formatColumns="0" formatRows="0"/>
  <mergeCells count="3">
    <mergeCell ref="A5:C5"/>
    <mergeCell ref="A6:C6"/>
    <mergeCell ref="A7:C7"/>
  </mergeCells>
  <pageMargins left="0.51181102362204722" right="0" top="0.55118110236220474" bottom="0.15748031496062992" header="0.31496062992125984" footer="0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80" zoomScaleSheetLayoutView="80" workbookViewId="0">
      <selection activeCell="C13" sqref="C13"/>
    </sheetView>
  </sheetViews>
  <sheetFormatPr defaultColWidth="11.42578125" defaultRowHeight="11.25" x14ac:dyDescent="0.2"/>
  <cols>
    <col min="1" max="1" width="5" style="130" customWidth="1"/>
    <col min="2" max="2" width="32.42578125" style="130" customWidth="1"/>
    <col min="3" max="4" width="15.140625" style="130" customWidth="1"/>
    <col min="5" max="5" width="13.85546875" style="130" customWidth="1"/>
    <col min="6" max="6" width="12.5703125" style="130" customWidth="1"/>
    <col min="7" max="7" width="16.5703125" style="130" customWidth="1"/>
    <col min="8" max="8" width="18.7109375" style="130" customWidth="1"/>
    <col min="9" max="9" width="19.5703125" style="130" customWidth="1"/>
    <col min="10" max="10" width="19" style="130" customWidth="1"/>
    <col min="11" max="16384" width="11.42578125" style="130"/>
  </cols>
  <sheetData>
    <row r="1" spans="1:10" s="133" customFormat="1" ht="13.5" customHeight="1" x14ac:dyDescent="0.2">
      <c r="A1" s="225"/>
      <c r="B1" s="225"/>
      <c r="C1" s="207"/>
      <c r="D1" s="207"/>
      <c r="E1" s="207"/>
      <c r="F1" s="207"/>
      <c r="G1" s="207"/>
      <c r="H1" s="207"/>
      <c r="I1" s="207"/>
      <c r="J1" s="29" t="s">
        <v>423</v>
      </c>
    </row>
    <row r="2" spans="1:10" x14ac:dyDescent="0.2">
      <c r="J2" s="29" t="s">
        <v>15</v>
      </c>
    </row>
    <row r="3" spans="1:10" ht="10.5" customHeight="1" x14ac:dyDescent="0.2">
      <c r="J3" s="283" t="s">
        <v>1</v>
      </c>
    </row>
    <row r="5" spans="1:10" ht="12.75" customHeight="1" x14ac:dyDescent="0.2">
      <c r="A5" s="630" t="s">
        <v>458</v>
      </c>
      <c r="B5" s="630"/>
      <c r="C5" s="630"/>
      <c r="D5" s="630"/>
      <c r="E5" s="630"/>
      <c r="F5" s="630"/>
      <c r="G5" s="630"/>
      <c r="H5" s="630"/>
      <c r="I5" s="630"/>
      <c r="J5" s="630"/>
    </row>
    <row r="6" spans="1:10" ht="12.75" customHeight="1" x14ac:dyDescent="0.2">
      <c r="A6" s="630" t="s">
        <v>459</v>
      </c>
      <c r="B6" s="630"/>
      <c r="C6" s="630"/>
      <c r="D6" s="630"/>
      <c r="E6" s="630"/>
      <c r="F6" s="630"/>
      <c r="G6" s="630"/>
      <c r="H6" s="630"/>
      <c r="I6" s="630"/>
      <c r="J6" s="630"/>
    </row>
    <row r="7" spans="1:10" ht="20.25" customHeight="1" x14ac:dyDescent="0.2">
      <c r="A7" s="631" t="s">
        <v>460</v>
      </c>
      <c r="B7" s="631"/>
      <c r="C7" s="631"/>
      <c r="D7" s="631"/>
      <c r="E7" s="631"/>
      <c r="F7" s="631"/>
      <c r="G7" s="631"/>
      <c r="H7" s="631"/>
      <c r="I7" s="631"/>
      <c r="J7" s="631"/>
    </row>
    <row r="8" spans="1:10" ht="6.75" customHeight="1" x14ac:dyDescent="0.2">
      <c r="A8" s="275"/>
      <c r="B8" s="2"/>
      <c r="C8" s="2"/>
      <c r="D8" s="2"/>
      <c r="E8" s="2"/>
      <c r="F8" s="2"/>
      <c r="G8" s="2"/>
      <c r="H8" s="2"/>
      <c r="I8" s="2"/>
      <c r="J8" s="2"/>
    </row>
    <row r="9" spans="1:10" ht="38.25" customHeight="1" x14ac:dyDescent="0.2">
      <c r="A9" s="632" t="s">
        <v>405</v>
      </c>
      <c r="B9" s="632" t="s">
        <v>197</v>
      </c>
      <c r="C9" s="632" t="s">
        <v>424</v>
      </c>
      <c r="D9" s="632"/>
      <c r="E9" s="632" t="s">
        <v>425</v>
      </c>
      <c r="F9" s="632"/>
      <c r="G9" s="632"/>
      <c r="H9" s="632" t="s">
        <v>426</v>
      </c>
      <c r="I9" s="632"/>
      <c r="J9" s="632"/>
    </row>
    <row r="10" spans="1:10" ht="50.25" customHeight="1" x14ac:dyDescent="0.2">
      <c r="A10" s="632"/>
      <c r="B10" s="632"/>
      <c r="C10" s="284" t="s">
        <v>427</v>
      </c>
      <c r="D10" s="284" t="s">
        <v>428</v>
      </c>
      <c r="E10" s="284" t="s">
        <v>429</v>
      </c>
      <c r="F10" s="284" t="s">
        <v>430</v>
      </c>
      <c r="G10" s="284" t="s">
        <v>431</v>
      </c>
      <c r="H10" s="284" t="s">
        <v>432</v>
      </c>
      <c r="I10" s="284" t="s">
        <v>433</v>
      </c>
      <c r="J10" s="284" t="s">
        <v>434</v>
      </c>
    </row>
    <row r="11" spans="1:10" ht="15" x14ac:dyDescent="0.2">
      <c r="A11" s="276">
        <v>1</v>
      </c>
      <c r="B11" s="276">
        <v>2</v>
      </c>
      <c r="C11" s="276">
        <v>3</v>
      </c>
      <c r="D11" s="276">
        <v>4</v>
      </c>
      <c r="E11" s="276">
        <v>5</v>
      </c>
      <c r="F11" s="276">
        <v>6</v>
      </c>
      <c r="G11" s="276">
        <v>7</v>
      </c>
      <c r="H11" s="276">
        <v>8</v>
      </c>
      <c r="I11" s="276">
        <v>9</v>
      </c>
      <c r="J11" s="276">
        <v>10</v>
      </c>
    </row>
    <row r="12" spans="1:10" ht="24" customHeight="1" x14ac:dyDescent="0.2">
      <c r="A12" s="276" t="s">
        <v>435</v>
      </c>
      <c r="B12" s="277" t="s">
        <v>436</v>
      </c>
      <c r="C12" s="276" t="s">
        <v>164</v>
      </c>
      <c r="D12" s="276" t="s">
        <v>164</v>
      </c>
      <c r="E12" s="276" t="s">
        <v>164</v>
      </c>
      <c r="F12" s="276" t="s">
        <v>164</v>
      </c>
      <c r="G12" s="276" t="s">
        <v>164</v>
      </c>
      <c r="H12" s="276" t="s">
        <v>164</v>
      </c>
      <c r="I12" s="276" t="s">
        <v>164</v>
      </c>
      <c r="J12" s="276" t="s">
        <v>164</v>
      </c>
    </row>
    <row r="13" spans="1:10" ht="47.25" customHeight="1" x14ac:dyDescent="0.2">
      <c r="A13" s="276" t="s">
        <v>437</v>
      </c>
      <c r="B13" s="277" t="s">
        <v>438</v>
      </c>
      <c r="C13" s="276" t="s">
        <v>164</v>
      </c>
      <c r="D13" s="276" t="s">
        <v>164</v>
      </c>
      <c r="E13" s="276" t="s">
        <v>164</v>
      </c>
      <c r="F13" s="276" t="s">
        <v>164</v>
      </c>
      <c r="G13" s="276" t="s">
        <v>164</v>
      </c>
      <c r="H13" s="276" t="s">
        <v>164</v>
      </c>
      <c r="I13" s="276" t="s">
        <v>164</v>
      </c>
      <c r="J13" s="276" t="s">
        <v>164</v>
      </c>
    </row>
    <row r="14" spans="1:10" ht="15" x14ac:dyDescent="0.2">
      <c r="A14" s="276" t="s">
        <v>439</v>
      </c>
      <c r="B14" s="277"/>
      <c r="C14" s="276" t="s">
        <v>164</v>
      </c>
      <c r="D14" s="276" t="s">
        <v>164</v>
      </c>
      <c r="E14" s="276" t="s">
        <v>164</v>
      </c>
      <c r="F14" s="276" t="s">
        <v>164</v>
      </c>
      <c r="G14" s="276" t="s">
        <v>164</v>
      </c>
      <c r="H14" s="276" t="s">
        <v>164</v>
      </c>
      <c r="I14" s="276" t="s">
        <v>164</v>
      </c>
      <c r="J14" s="276" t="s">
        <v>164</v>
      </c>
    </row>
    <row r="15" spans="1:10" ht="46.5" customHeight="1" x14ac:dyDescent="0.2">
      <c r="A15" s="276" t="s">
        <v>440</v>
      </c>
      <c r="B15" s="277" t="s">
        <v>441</v>
      </c>
      <c r="C15" s="276" t="s">
        <v>164</v>
      </c>
      <c r="D15" s="276" t="s">
        <v>164</v>
      </c>
      <c r="E15" s="276" t="s">
        <v>164</v>
      </c>
      <c r="F15" s="276" t="s">
        <v>164</v>
      </c>
      <c r="G15" s="276" t="s">
        <v>164</v>
      </c>
      <c r="H15" s="276" t="s">
        <v>164</v>
      </c>
      <c r="I15" s="276" t="s">
        <v>164</v>
      </c>
      <c r="J15" s="276" t="s">
        <v>164</v>
      </c>
    </row>
    <row r="16" spans="1:10" ht="15" x14ac:dyDescent="0.2">
      <c r="A16" s="276" t="s">
        <v>442</v>
      </c>
      <c r="B16" s="277"/>
      <c r="C16" s="276" t="s">
        <v>164</v>
      </c>
      <c r="D16" s="276" t="s">
        <v>164</v>
      </c>
      <c r="E16" s="276" t="s">
        <v>164</v>
      </c>
      <c r="F16" s="276" t="s">
        <v>164</v>
      </c>
      <c r="G16" s="276" t="s">
        <v>164</v>
      </c>
      <c r="H16" s="276" t="s">
        <v>164</v>
      </c>
      <c r="I16" s="276" t="s">
        <v>164</v>
      </c>
      <c r="J16" s="276" t="s">
        <v>164</v>
      </c>
    </row>
    <row r="17" spans="1:10" ht="24.75" customHeight="1" x14ac:dyDescent="0.2">
      <c r="A17" s="276" t="s">
        <v>443</v>
      </c>
      <c r="B17" s="277" t="s">
        <v>444</v>
      </c>
      <c r="C17" s="276" t="s">
        <v>164</v>
      </c>
      <c r="D17" s="276" t="s">
        <v>164</v>
      </c>
      <c r="E17" s="276" t="s">
        <v>164</v>
      </c>
      <c r="F17" s="276" t="s">
        <v>164</v>
      </c>
      <c r="G17" s="276" t="s">
        <v>164</v>
      </c>
      <c r="H17" s="276" t="s">
        <v>164</v>
      </c>
      <c r="I17" s="276" t="s">
        <v>164</v>
      </c>
      <c r="J17" s="276" t="s">
        <v>164</v>
      </c>
    </row>
    <row r="18" spans="1:10" ht="15" x14ac:dyDescent="0.2">
      <c r="A18" s="276" t="s">
        <v>445</v>
      </c>
      <c r="B18" s="277"/>
      <c r="C18" s="276" t="s">
        <v>164</v>
      </c>
      <c r="D18" s="276" t="s">
        <v>164</v>
      </c>
      <c r="E18" s="276" t="s">
        <v>164</v>
      </c>
      <c r="F18" s="276" t="s">
        <v>164</v>
      </c>
      <c r="G18" s="276" t="s">
        <v>164</v>
      </c>
      <c r="H18" s="276" t="s">
        <v>164</v>
      </c>
      <c r="I18" s="276" t="s">
        <v>164</v>
      </c>
      <c r="J18" s="276" t="s">
        <v>164</v>
      </c>
    </row>
    <row r="19" spans="1:10" ht="31.5" customHeight="1" x14ac:dyDescent="0.2">
      <c r="A19" s="276" t="s">
        <v>446</v>
      </c>
      <c r="B19" s="277" t="s">
        <v>447</v>
      </c>
      <c r="C19" s="276" t="s">
        <v>164</v>
      </c>
      <c r="D19" s="276" t="s">
        <v>164</v>
      </c>
      <c r="E19" s="276" t="s">
        <v>164</v>
      </c>
      <c r="F19" s="276" t="s">
        <v>164</v>
      </c>
      <c r="G19" s="276" t="s">
        <v>164</v>
      </c>
      <c r="H19" s="276" t="s">
        <v>164</v>
      </c>
      <c r="I19" s="276" t="s">
        <v>164</v>
      </c>
      <c r="J19" s="276" t="s">
        <v>164</v>
      </c>
    </row>
    <row r="20" spans="1:10" ht="15" x14ac:dyDescent="0.2">
      <c r="A20" s="276" t="s">
        <v>448</v>
      </c>
      <c r="B20" s="277"/>
      <c r="C20" s="276" t="s">
        <v>164</v>
      </c>
      <c r="D20" s="276" t="s">
        <v>164</v>
      </c>
      <c r="E20" s="276" t="s">
        <v>164</v>
      </c>
      <c r="F20" s="276" t="s">
        <v>164</v>
      </c>
      <c r="G20" s="276" t="s">
        <v>164</v>
      </c>
      <c r="H20" s="276" t="s">
        <v>164</v>
      </c>
      <c r="I20" s="276" t="s">
        <v>164</v>
      </c>
      <c r="J20" s="276" t="s">
        <v>164</v>
      </c>
    </row>
    <row r="21" spans="1:10" ht="43.5" customHeight="1" x14ac:dyDescent="0.2">
      <c r="A21" s="276" t="s">
        <v>449</v>
      </c>
      <c r="B21" s="277" t="s">
        <v>450</v>
      </c>
      <c r="C21" s="276" t="s">
        <v>164</v>
      </c>
      <c r="D21" s="276" t="s">
        <v>164</v>
      </c>
      <c r="E21" s="276" t="s">
        <v>164</v>
      </c>
      <c r="F21" s="276" t="s">
        <v>164</v>
      </c>
      <c r="G21" s="276" t="s">
        <v>164</v>
      </c>
      <c r="H21" s="276" t="s">
        <v>164</v>
      </c>
      <c r="I21" s="276" t="s">
        <v>164</v>
      </c>
      <c r="J21" s="276" t="s">
        <v>164</v>
      </c>
    </row>
    <row r="22" spans="1:10" ht="15" x14ac:dyDescent="0.2">
      <c r="A22" s="276" t="s">
        <v>451</v>
      </c>
      <c r="B22" s="277"/>
      <c r="C22" s="276" t="s">
        <v>164</v>
      </c>
      <c r="D22" s="276" t="s">
        <v>164</v>
      </c>
      <c r="E22" s="276" t="s">
        <v>164</v>
      </c>
      <c r="F22" s="276" t="s">
        <v>164</v>
      </c>
      <c r="G22" s="276" t="s">
        <v>164</v>
      </c>
      <c r="H22" s="276" t="s">
        <v>164</v>
      </c>
      <c r="I22" s="276" t="s">
        <v>164</v>
      </c>
      <c r="J22" s="276" t="s">
        <v>164</v>
      </c>
    </row>
    <row r="23" spans="1:10" ht="38.25" customHeight="1" x14ac:dyDescent="0.2">
      <c r="A23" s="276" t="s">
        <v>452</v>
      </c>
      <c r="B23" s="277" t="s">
        <v>453</v>
      </c>
      <c r="C23" s="276" t="s">
        <v>164</v>
      </c>
      <c r="D23" s="276" t="s">
        <v>164</v>
      </c>
      <c r="E23" s="276" t="s">
        <v>164</v>
      </c>
      <c r="F23" s="276" t="s">
        <v>164</v>
      </c>
      <c r="G23" s="276" t="s">
        <v>164</v>
      </c>
      <c r="H23" s="276" t="s">
        <v>164</v>
      </c>
      <c r="I23" s="276" t="s">
        <v>164</v>
      </c>
      <c r="J23" s="276" t="s">
        <v>164</v>
      </c>
    </row>
    <row r="24" spans="1:10" ht="15" x14ac:dyDescent="0.2">
      <c r="A24" s="276" t="s">
        <v>454</v>
      </c>
      <c r="B24" s="277"/>
      <c r="C24" s="276" t="s">
        <v>164</v>
      </c>
      <c r="D24" s="276" t="s">
        <v>164</v>
      </c>
      <c r="E24" s="276" t="s">
        <v>164</v>
      </c>
      <c r="F24" s="276" t="s">
        <v>164</v>
      </c>
      <c r="G24" s="276" t="s">
        <v>164</v>
      </c>
      <c r="H24" s="276" t="s">
        <v>164</v>
      </c>
      <c r="I24" s="276" t="s">
        <v>164</v>
      </c>
      <c r="J24" s="276" t="s">
        <v>164</v>
      </c>
    </row>
    <row r="25" spans="1:10" ht="29.25" customHeight="1" x14ac:dyDescent="0.2">
      <c r="A25" s="276" t="s">
        <v>455</v>
      </c>
      <c r="B25" s="277" t="s">
        <v>456</v>
      </c>
      <c r="C25" s="276" t="s">
        <v>164</v>
      </c>
      <c r="D25" s="276" t="s">
        <v>164</v>
      </c>
      <c r="E25" s="276" t="s">
        <v>164</v>
      </c>
      <c r="F25" s="276" t="s">
        <v>164</v>
      </c>
      <c r="G25" s="276" t="s">
        <v>164</v>
      </c>
      <c r="H25" s="276" t="s">
        <v>164</v>
      </c>
      <c r="I25" s="276" t="s">
        <v>164</v>
      </c>
      <c r="J25" s="276" t="s">
        <v>164</v>
      </c>
    </row>
    <row r="26" spans="1:10" ht="15" x14ac:dyDescent="0.2">
      <c r="A26" s="276" t="s">
        <v>457</v>
      </c>
      <c r="B26" s="277"/>
      <c r="C26" s="276" t="s">
        <v>164</v>
      </c>
      <c r="D26" s="276" t="s">
        <v>164</v>
      </c>
      <c r="E26" s="276" t="s">
        <v>164</v>
      </c>
      <c r="F26" s="276" t="s">
        <v>164</v>
      </c>
      <c r="G26" s="276" t="s">
        <v>164</v>
      </c>
      <c r="H26" s="276" t="s">
        <v>164</v>
      </c>
      <c r="I26" s="276" t="s">
        <v>164</v>
      </c>
      <c r="J26" s="276" t="s">
        <v>164</v>
      </c>
    </row>
    <row r="27" spans="1:10" customFormat="1" ht="12.75" x14ac:dyDescent="0.2">
      <c r="A27" s="2" t="s">
        <v>366</v>
      </c>
      <c r="B27" s="2"/>
      <c r="C27" s="2"/>
      <c r="D27" s="2"/>
      <c r="E27" s="2"/>
    </row>
  </sheetData>
  <sheetProtection selectLockedCells="1" selectUnlockedCells="1"/>
  <mergeCells count="8">
    <mergeCell ref="A5:J5"/>
    <mergeCell ref="A6:J6"/>
    <mergeCell ref="A7:J7"/>
    <mergeCell ref="A9:A10"/>
    <mergeCell ref="B9:B10"/>
    <mergeCell ref="C9:D9"/>
    <mergeCell ref="E9:G9"/>
    <mergeCell ref="H9:J9"/>
  </mergeCells>
  <pageMargins left="0.43307086614173229" right="0" top="0.78740157480314965" bottom="0.19685039370078741" header="0.19685039370078741" footer="0.51181102362204722"/>
  <pageSetup paperSize="9" scale="85" firstPageNumber="0" orientation="landscape" r:id="rId1"/>
  <headerFooter alignWithMargins="0">
    <oddHeader xml:space="preserve">&amp;R&amp;"Times New Roman,обычный"&amp;7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/>
  </sheetViews>
  <sheetFormatPr defaultColWidth="10.42578125" defaultRowHeight="12.75" x14ac:dyDescent="0.2"/>
  <cols>
    <col min="1" max="1" width="2.28515625" style="63" customWidth="1"/>
    <col min="2" max="6" width="12.7109375" style="63" customWidth="1"/>
    <col min="7" max="8" width="4.42578125" style="63" customWidth="1"/>
    <col min="9" max="9" width="3.85546875" style="63" customWidth="1"/>
    <col min="10" max="11" width="12.7109375" style="63" customWidth="1"/>
    <col min="12" max="12" width="2.5703125" style="63" customWidth="1"/>
    <col min="13" max="13" width="6.42578125" style="63" customWidth="1"/>
    <col min="14" max="14" width="3.42578125" style="63" customWidth="1"/>
    <col min="15" max="15" width="9.7109375" style="63" customWidth="1"/>
    <col min="16" max="16384" width="10.42578125" style="63"/>
  </cols>
  <sheetData>
    <row r="1" spans="1:15" x14ac:dyDescent="0.2">
      <c r="A1" s="63" t="s">
        <v>385</v>
      </c>
      <c r="O1" s="60" t="s">
        <v>192</v>
      </c>
    </row>
    <row r="2" spans="1:15" x14ac:dyDescent="0.2">
      <c r="O2" s="61" t="s">
        <v>110</v>
      </c>
    </row>
    <row r="3" spans="1:15" x14ac:dyDescent="0.2">
      <c r="O3" s="29" t="s">
        <v>69</v>
      </c>
    </row>
    <row r="4" spans="1:15" s="64" customFormat="1" ht="15" x14ac:dyDescent="0.25"/>
    <row r="5" spans="1:15" s="65" customFormat="1" ht="15.75" customHeight="1" x14ac:dyDescent="0.25">
      <c r="C5" s="6" t="s">
        <v>142</v>
      </c>
      <c r="D5" s="425" t="s">
        <v>16</v>
      </c>
      <c r="E5" s="425"/>
      <c r="F5" s="425"/>
      <c r="G5" s="425"/>
      <c r="H5" s="425"/>
      <c r="I5" s="425"/>
      <c r="J5" s="110" t="s">
        <v>143</v>
      </c>
      <c r="K5" s="90"/>
      <c r="L5" s="90"/>
      <c r="M5" s="90"/>
      <c r="O5" s="66"/>
    </row>
    <row r="6" spans="1:15" s="67" customFormat="1" ht="11.25" x14ac:dyDescent="0.2">
      <c r="D6" s="426" t="s">
        <v>13</v>
      </c>
      <c r="E6" s="426"/>
      <c r="F6" s="426"/>
      <c r="G6" s="426"/>
      <c r="H6" s="426"/>
      <c r="I6" s="426"/>
      <c r="J6" s="94"/>
    </row>
    <row r="7" spans="1:15" s="65" customFormat="1" ht="15.75" customHeight="1" x14ac:dyDescent="0.25">
      <c r="B7" s="427" t="s">
        <v>144</v>
      </c>
      <c r="C7" s="427"/>
      <c r="D7" s="427"/>
      <c r="E7" s="427"/>
      <c r="F7" s="427"/>
      <c r="G7" s="109" t="s">
        <v>193</v>
      </c>
      <c r="H7" s="107"/>
      <c r="I7" s="107"/>
      <c r="J7" s="107"/>
      <c r="K7" s="107"/>
      <c r="L7" s="108"/>
      <c r="M7" s="108"/>
      <c r="N7" s="108"/>
    </row>
    <row r="8" spans="1:15" s="67" customFormat="1" ht="11.25" x14ac:dyDescent="0.2">
      <c r="E8" s="94"/>
      <c r="G8" s="94" t="s">
        <v>145</v>
      </c>
      <c r="H8" s="94"/>
      <c r="I8" s="94"/>
      <c r="J8" s="94"/>
      <c r="K8" s="94"/>
      <c r="L8" s="94"/>
      <c r="M8" s="94"/>
      <c r="N8" s="94"/>
    </row>
    <row r="9" spans="1:15" s="64" customFormat="1" ht="15" customHeight="1" x14ac:dyDescent="0.25">
      <c r="A9" s="64" t="s">
        <v>146</v>
      </c>
      <c r="B9" s="91" t="s">
        <v>172</v>
      </c>
      <c r="C9" s="95"/>
      <c r="D9" s="95"/>
      <c r="E9" s="95"/>
    </row>
    <row r="10" spans="1:15" s="67" customFormat="1" ht="11.25" x14ac:dyDescent="0.2">
      <c r="C10" s="94"/>
      <c r="D10" s="94"/>
      <c r="E10" s="94"/>
    </row>
    <row r="11" spans="1:15" ht="11.25" customHeight="1" x14ac:dyDescent="0.2"/>
    <row r="12" spans="1:15" s="72" customFormat="1" ht="12" customHeight="1" x14ac:dyDescent="0.2">
      <c r="A12" s="424" t="s">
        <v>147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69" t="s">
        <v>148</v>
      </c>
      <c r="M12" s="102" t="s">
        <v>149</v>
      </c>
      <c r="N12" s="70" t="s">
        <v>3</v>
      </c>
      <c r="O12" s="103" t="s">
        <v>150</v>
      </c>
    </row>
    <row r="13" spans="1:15" s="72" customFormat="1" ht="12" customHeight="1" x14ac:dyDescent="0.2">
      <c r="A13" s="424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73"/>
      <c r="M13" s="74"/>
      <c r="N13" s="74"/>
      <c r="O13" s="75"/>
    </row>
    <row r="14" spans="1:15" s="72" customFormat="1" ht="26.25" customHeight="1" x14ac:dyDescent="0.2">
      <c r="A14" s="428" t="s">
        <v>151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18" t="s">
        <v>152</v>
      </c>
      <c r="M14" s="419"/>
      <c r="N14" s="419"/>
      <c r="O14" s="420"/>
    </row>
    <row r="15" spans="1:15" s="72" customFormat="1" ht="36.75" customHeight="1" x14ac:dyDescent="0.2">
      <c r="A15" s="424" t="s">
        <v>153</v>
      </c>
      <c r="B15" s="424"/>
      <c r="C15" s="76" t="s">
        <v>154</v>
      </c>
      <c r="D15" s="76" t="s">
        <v>155</v>
      </c>
      <c r="E15" s="76" t="s">
        <v>156</v>
      </c>
      <c r="F15" s="76" t="s">
        <v>157</v>
      </c>
      <c r="G15" s="424" t="s">
        <v>158</v>
      </c>
      <c r="H15" s="424"/>
      <c r="I15" s="424"/>
      <c r="J15" s="76" t="s">
        <v>159</v>
      </c>
      <c r="K15" s="76" t="s">
        <v>160</v>
      </c>
      <c r="L15" s="421"/>
      <c r="M15" s="422"/>
      <c r="N15" s="422"/>
      <c r="O15" s="423"/>
    </row>
    <row r="16" spans="1:15" s="72" customFormat="1" ht="12.75" customHeight="1" x14ac:dyDescent="0.2">
      <c r="A16" s="68"/>
      <c r="B16" s="69"/>
      <c r="C16" s="69"/>
      <c r="D16" s="69"/>
      <c r="F16" s="96" t="s">
        <v>161</v>
      </c>
      <c r="H16" s="70" t="s">
        <v>162</v>
      </c>
      <c r="J16" s="97" t="s">
        <v>163</v>
      </c>
      <c r="K16" s="93"/>
      <c r="L16" s="69"/>
      <c r="M16" s="69"/>
      <c r="N16" s="69"/>
      <c r="O16" s="71"/>
    </row>
    <row r="17" spans="1:15" s="72" customFormat="1" ht="3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15" s="72" customFormat="1" ht="12.75" customHeight="1" x14ac:dyDescent="0.2">
      <c r="A18" s="430" t="s">
        <v>164</v>
      </c>
      <c r="B18" s="430"/>
      <c r="C18" s="77" t="s">
        <v>164</v>
      </c>
      <c r="D18" s="77" t="s">
        <v>164</v>
      </c>
      <c r="E18" s="77" t="s">
        <v>164</v>
      </c>
      <c r="F18" s="77" t="s">
        <v>164</v>
      </c>
      <c r="G18" s="430" t="s">
        <v>164</v>
      </c>
      <c r="H18" s="430"/>
      <c r="I18" s="430"/>
      <c r="J18" s="77" t="s">
        <v>164</v>
      </c>
      <c r="K18" s="77" t="s">
        <v>164</v>
      </c>
      <c r="L18" s="431">
        <v>192.54</v>
      </c>
      <c r="M18" s="431"/>
      <c r="N18" s="431"/>
      <c r="O18" s="431"/>
    </row>
    <row r="19" spans="1:15" s="72" customFormat="1" ht="12.75" customHeight="1" x14ac:dyDescent="0.2">
      <c r="A19" s="68"/>
      <c r="B19" s="69"/>
      <c r="C19" s="69"/>
      <c r="D19" s="69"/>
      <c r="E19" s="69"/>
      <c r="F19" s="96" t="s">
        <v>165</v>
      </c>
      <c r="H19" s="70" t="s">
        <v>162</v>
      </c>
      <c r="J19" s="97" t="s">
        <v>166</v>
      </c>
      <c r="K19" s="69"/>
      <c r="L19" s="98"/>
      <c r="M19" s="98"/>
      <c r="N19" s="98"/>
      <c r="O19" s="99"/>
    </row>
    <row r="20" spans="1:15" s="72" customFormat="1" ht="3" customHeight="1" x14ac:dyDescent="0.2">
      <c r="A20" s="73"/>
      <c r="B20" s="74"/>
      <c r="C20" s="74"/>
      <c r="D20" s="74"/>
      <c r="E20" s="74"/>
      <c r="F20" s="74"/>
      <c r="G20" s="92"/>
      <c r="H20" s="92"/>
      <c r="I20" s="92"/>
      <c r="J20" s="74"/>
      <c r="K20" s="74"/>
      <c r="L20" s="100"/>
      <c r="M20" s="100"/>
      <c r="N20" s="100"/>
      <c r="O20" s="101"/>
    </row>
    <row r="21" spans="1:15" s="72" customFormat="1" ht="12.75" customHeight="1" x14ac:dyDescent="0.2">
      <c r="A21" s="430" t="s">
        <v>164</v>
      </c>
      <c r="B21" s="430"/>
      <c r="C21" s="77" t="s">
        <v>164</v>
      </c>
      <c r="D21" s="77" t="s">
        <v>164</v>
      </c>
      <c r="E21" s="77" t="s">
        <v>164</v>
      </c>
      <c r="F21" s="77" t="s">
        <v>164</v>
      </c>
      <c r="G21" s="430" t="s">
        <v>164</v>
      </c>
      <c r="H21" s="430"/>
      <c r="I21" s="430"/>
      <c r="J21" s="77" t="s">
        <v>164</v>
      </c>
      <c r="K21" s="77" t="s">
        <v>164</v>
      </c>
      <c r="L21" s="431">
        <v>197.72</v>
      </c>
      <c r="M21" s="431"/>
      <c r="N21" s="431"/>
      <c r="O21" s="431"/>
    </row>
    <row r="22" spans="1:15" s="72" customFormat="1" ht="12.75" customHeight="1" x14ac:dyDescent="0.2">
      <c r="A22" s="68"/>
      <c r="B22" s="69"/>
      <c r="C22" s="69"/>
      <c r="D22" s="69"/>
      <c r="E22" s="69"/>
      <c r="F22" s="96" t="s">
        <v>167</v>
      </c>
      <c r="H22" s="70" t="s">
        <v>162</v>
      </c>
      <c r="J22" s="97" t="s">
        <v>168</v>
      </c>
      <c r="K22" s="69"/>
      <c r="L22" s="98"/>
      <c r="M22" s="98"/>
      <c r="N22" s="98"/>
      <c r="O22" s="99"/>
    </row>
    <row r="23" spans="1:15" s="72" customFormat="1" ht="3" customHeight="1" x14ac:dyDescent="0.2">
      <c r="A23" s="73"/>
      <c r="B23" s="74"/>
      <c r="C23" s="74"/>
      <c r="D23" s="74"/>
      <c r="E23" s="74"/>
      <c r="F23" s="74"/>
      <c r="G23" s="92"/>
      <c r="H23" s="92"/>
      <c r="I23" s="92"/>
      <c r="J23" s="74"/>
      <c r="K23" s="74"/>
      <c r="L23" s="100"/>
      <c r="M23" s="100"/>
      <c r="N23" s="100"/>
      <c r="O23" s="101"/>
    </row>
    <row r="24" spans="1:15" s="72" customFormat="1" ht="12.75" customHeight="1" x14ac:dyDescent="0.2">
      <c r="A24" s="430" t="s">
        <v>164</v>
      </c>
      <c r="B24" s="430"/>
      <c r="C24" s="77" t="s">
        <v>164</v>
      </c>
      <c r="D24" s="77" t="s">
        <v>164</v>
      </c>
      <c r="E24" s="77" t="s">
        <v>164</v>
      </c>
      <c r="F24" s="77" t="s">
        <v>164</v>
      </c>
      <c r="G24" s="430" t="s">
        <v>164</v>
      </c>
      <c r="H24" s="430"/>
      <c r="I24" s="430"/>
      <c r="J24" s="77" t="s">
        <v>164</v>
      </c>
      <c r="K24" s="77" t="s">
        <v>164</v>
      </c>
      <c r="L24" s="431">
        <v>203.66</v>
      </c>
      <c r="M24" s="431"/>
      <c r="N24" s="431"/>
      <c r="O24" s="431"/>
    </row>
    <row r="25" spans="1:15" s="72" customFormat="1" ht="12.75" customHeight="1" x14ac:dyDescent="0.2">
      <c r="A25" s="68"/>
      <c r="B25" s="69"/>
      <c r="C25" s="69"/>
      <c r="D25" s="69"/>
      <c r="E25" s="69"/>
      <c r="F25" s="96" t="s">
        <v>169</v>
      </c>
      <c r="H25" s="70" t="s">
        <v>162</v>
      </c>
      <c r="J25" s="97" t="s">
        <v>170</v>
      </c>
      <c r="K25" s="69"/>
      <c r="L25" s="98"/>
      <c r="M25" s="98"/>
      <c r="N25" s="98"/>
      <c r="O25" s="99"/>
    </row>
    <row r="26" spans="1:15" s="72" customFormat="1" ht="3" customHeight="1" x14ac:dyDescent="0.2">
      <c r="A26" s="73"/>
      <c r="B26" s="74"/>
      <c r="C26" s="74"/>
      <c r="D26" s="74"/>
      <c r="E26" s="74"/>
      <c r="F26" s="74"/>
      <c r="G26" s="92"/>
      <c r="H26" s="92"/>
      <c r="I26" s="92"/>
      <c r="J26" s="74"/>
      <c r="K26" s="74"/>
      <c r="L26" s="100"/>
      <c r="M26" s="100"/>
      <c r="N26" s="100"/>
      <c r="O26" s="101"/>
    </row>
    <row r="27" spans="1:15" s="72" customFormat="1" ht="12.75" customHeight="1" x14ac:dyDescent="0.2">
      <c r="A27" s="430" t="s">
        <v>164</v>
      </c>
      <c r="B27" s="430"/>
      <c r="C27" s="77" t="s">
        <v>164</v>
      </c>
      <c r="D27" s="77" t="s">
        <v>164</v>
      </c>
      <c r="E27" s="77" t="s">
        <v>164</v>
      </c>
      <c r="F27" s="77" t="s">
        <v>164</v>
      </c>
      <c r="G27" s="430" t="s">
        <v>164</v>
      </c>
      <c r="H27" s="430"/>
      <c r="I27" s="430"/>
      <c r="J27" s="77" t="s">
        <v>164</v>
      </c>
      <c r="K27" s="77" t="s">
        <v>164</v>
      </c>
      <c r="L27" s="431">
        <v>209.78</v>
      </c>
      <c r="M27" s="431"/>
      <c r="N27" s="431"/>
      <c r="O27" s="431"/>
    </row>
    <row r="28" spans="1:15" s="72" customFormat="1" ht="12.75" customHeight="1" x14ac:dyDescent="0.2">
      <c r="A28" s="68"/>
      <c r="B28" s="69"/>
      <c r="C28" s="69"/>
      <c r="D28" s="69"/>
      <c r="E28" s="69"/>
      <c r="F28" s="96" t="s">
        <v>171</v>
      </c>
      <c r="H28" s="70" t="s">
        <v>162</v>
      </c>
      <c r="J28" s="97"/>
      <c r="K28" s="69"/>
      <c r="L28" s="98"/>
      <c r="M28" s="98"/>
      <c r="N28" s="98"/>
      <c r="O28" s="99"/>
    </row>
    <row r="29" spans="1:15" s="72" customFormat="1" ht="3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100"/>
      <c r="M29" s="100"/>
      <c r="N29" s="100"/>
      <c r="O29" s="101"/>
    </row>
    <row r="30" spans="1:15" s="72" customFormat="1" ht="12.75" customHeight="1" x14ac:dyDescent="0.2">
      <c r="A30" s="430" t="s">
        <v>164</v>
      </c>
      <c r="B30" s="430"/>
      <c r="C30" s="77" t="s">
        <v>164</v>
      </c>
      <c r="D30" s="77" t="s">
        <v>164</v>
      </c>
      <c r="E30" s="77" t="s">
        <v>164</v>
      </c>
      <c r="F30" s="77" t="s">
        <v>164</v>
      </c>
      <c r="G30" s="430" t="s">
        <v>164</v>
      </c>
      <c r="H30" s="430"/>
      <c r="I30" s="430"/>
      <c r="J30" s="77" t="s">
        <v>164</v>
      </c>
      <c r="K30" s="77" t="s">
        <v>164</v>
      </c>
      <c r="L30" s="431">
        <v>216.06</v>
      </c>
      <c r="M30" s="431"/>
      <c r="N30" s="431"/>
      <c r="O30" s="431"/>
    </row>
  </sheetData>
  <sheetProtection password="CC08" sheet="1"/>
  <mergeCells count="23">
    <mergeCell ref="L30:O30"/>
    <mergeCell ref="A30:B30"/>
    <mergeCell ref="G30:I30"/>
    <mergeCell ref="A24:B24"/>
    <mergeCell ref="G24:I24"/>
    <mergeCell ref="L24:O24"/>
    <mergeCell ref="A27:B27"/>
    <mergeCell ref="G27:I27"/>
    <mergeCell ref="L27:O27"/>
    <mergeCell ref="A18:B18"/>
    <mergeCell ref="G18:I18"/>
    <mergeCell ref="L18:O18"/>
    <mergeCell ref="A21:B21"/>
    <mergeCell ref="G21:I21"/>
    <mergeCell ref="L21:O21"/>
    <mergeCell ref="L14:O15"/>
    <mergeCell ref="A15:B15"/>
    <mergeCell ref="G15:I15"/>
    <mergeCell ref="D5:I5"/>
    <mergeCell ref="D6:I6"/>
    <mergeCell ref="A12:K13"/>
    <mergeCell ref="B7:F7"/>
    <mergeCell ref="A14:K14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7"/>
  <sheetViews>
    <sheetView view="pageBreakPreview" topLeftCell="H233" zoomScale="98" zoomScaleSheetLayoutView="98" workbookViewId="0">
      <selection activeCell="T242" sqref="T242"/>
    </sheetView>
  </sheetViews>
  <sheetFormatPr defaultColWidth="11.42578125" defaultRowHeight="11.25" x14ac:dyDescent="0.2"/>
  <cols>
    <col min="1" max="1" width="5" style="130" customWidth="1"/>
    <col min="2" max="2" width="8.5703125" style="130" customWidth="1"/>
    <col min="3" max="3" width="2.28515625" style="130" customWidth="1"/>
    <col min="4" max="4" width="4" style="130" customWidth="1"/>
    <col min="5" max="5" width="2.85546875" style="130" customWidth="1"/>
    <col min="6" max="6" width="2.7109375" style="130" customWidth="1"/>
    <col min="7" max="7" width="4.42578125" style="130" customWidth="1"/>
    <col min="8" max="8" width="2.7109375" style="130" customWidth="1"/>
    <col min="9" max="9" width="4.7109375" style="130" customWidth="1"/>
    <col min="10" max="10" width="4.42578125" style="130" customWidth="1"/>
    <col min="11" max="12" width="5.28515625" style="130" customWidth="1"/>
    <col min="13" max="13" width="6.85546875" style="130" customWidth="1"/>
    <col min="14" max="14" width="7.42578125" style="130" customWidth="1"/>
    <col min="15" max="15" width="5.7109375" style="130" customWidth="1"/>
    <col min="16" max="16" width="22.42578125" style="207" customWidth="1"/>
    <col min="17" max="17" width="8.42578125" style="130" customWidth="1"/>
    <col min="18" max="18" width="9.140625" style="130" customWidth="1"/>
    <col min="19" max="19" width="5.85546875" style="130" customWidth="1"/>
    <col min="20" max="20" width="8.140625" style="207" customWidth="1"/>
    <col min="21" max="21" width="19.85546875" style="130" customWidth="1"/>
    <col min="22" max="22" width="19.7109375" style="405" customWidth="1"/>
    <col min="23" max="23" width="3.140625" style="130" customWidth="1"/>
    <col min="24" max="24" width="41" style="130" customWidth="1"/>
    <col min="25" max="16384" width="11.42578125" style="130"/>
  </cols>
  <sheetData>
    <row r="1" spans="1:103" s="250" customFormat="1" ht="13.5" customHeight="1" x14ac:dyDescent="0.2">
      <c r="A1" s="243"/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6"/>
      <c r="N1" s="246"/>
      <c r="O1" s="246"/>
      <c r="P1" s="247"/>
      <c r="Q1" s="248"/>
      <c r="R1" s="244"/>
      <c r="S1" s="244"/>
      <c r="T1" s="249"/>
      <c r="U1" s="247"/>
      <c r="V1" s="245"/>
    </row>
    <row r="2" spans="1:103" x14ac:dyDescent="0.2">
      <c r="V2" s="402" t="s">
        <v>173</v>
      </c>
    </row>
    <row r="3" spans="1:103" ht="10.5" customHeight="1" x14ac:dyDescent="0.2">
      <c r="U3" s="242"/>
      <c r="V3" s="402" t="s">
        <v>15</v>
      </c>
    </row>
    <row r="5" spans="1:103" s="240" customFormat="1" ht="15.75" x14ac:dyDescent="0.25">
      <c r="A5" s="635" t="s">
        <v>20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</row>
    <row r="6" spans="1:103" s="18" customFormat="1" ht="15.75" x14ac:dyDescent="0.25">
      <c r="M6" s="19" t="s">
        <v>21</v>
      </c>
      <c r="N6" s="636" t="s">
        <v>16</v>
      </c>
      <c r="O6" s="636"/>
      <c r="P6" s="636"/>
      <c r="Q6" s="636"/>
      <c r="R6" s="636"/>
      <c r="S6" s="636"/>
      <c r="T6" s="636"/>
      <c r="V6" s="389"/>
    </row>
    <row r="7" spans="1:103" s="208" customFormat="1" ht="15.75" x14ac:dyDescent="0.25">
      <c r="N7" s="637" t="s">
        <v>13</v>
      </c>
      <c r="O7" s="637"/>
      <c r="P7" s="637"/>
      <c r="Q7" s="637"/>
      <c r="R7" s="637"/>
      <c r="S7" s="637"/>
      <c r="T7" s="637"/>
      <c r="V7" s="403"/>
    </row>
    <row r="8" spans="1:103" s="209" customFormat="1" ht="33.75" customHeight="1" x14ac:dyDescent="0.25">
      <c r="A8" s="638" t="s">
        <v>480</v>
      </c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</row>
    <row r="9" spans="1:103" s="210" customFormat="1" ht="12.75" customHeight="1" x14ac:dyDescent="0.2">
      <c r="A9" s="639" t="s">
        <v>3</v>
      </c>
      <c r="B9" s="640" t="s">
        <v>22</v>
      </c>
      <c r="C9" s="641" t="s">
        <v>23</v>
      </c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33" t="s">
        <v>24</v>
      </c>
      <c r="Q9" s="633" t="s">
        <v>25</v>
      </c>
      <c r="R9" s="633" t="s">
        <v>26</v>
      </c>
      <c r="S9" s="633" t="s">
        <v>27</v>
      </c>
      <c r="T9" s="633" t="s">
        <v>28</v>
      </c>
      <c r="U9" s="633" t="s">
        <v>29</v>
      </c>
      <c r="V9" s="633" t="s">
        <v>30</v>
      </c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</row>
    <row r="10" spans="1:103" ht="12.75" customHeight="1" x14ac:dyDescent="0.2">
      <c r="A10" s="639"/>
      <c r="B10" s="640"/>
      <c r="C10" s="641" t="s">
        <v>31</v>
      </c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2" t="s">
        <v>32</v>
      </c>
      <c r="O10" s="642"/>
      <c r="P10" s="633"/>
      <c r="Q10" s="633"/>
      <c r="R10" s="633"/>
      <c r="S10" s="633"/>
      <c r="T10" s="633"/>
      <c r="U10" s="633"/>
      <c r="V10" s="633"/>
    </row>
    <row r="11" spans="1:103" ht="12.75" customHeight="1" x14ac:dyDescent="0.2">
      <c r="A11" s="639"/>
      <c r="B11" s="640"/>
      <c r="C11" s="641" t="s">
        <v>33</v>
      </c>
      <c r="D11" s="641"/>
      <c r="E11" s="641"/>
      <c r="F11" s="641"/>
      <c r="G11" s="641"/>
      <c r="H11" s="641"/>
      <c r="I11" s="641"/>
      <c r="J11" s="641"/>
      <c r="K11" s="641"/>
      <c r="L11" s="641"/>
      <c r="M11" s="642" t="s">
        <v>34</v>
      </c>
      <c r="N11" s="642"/>
      <c r="O11" s="642"/>
      <c r="P11" s="633"/>
      <c r="Q11" s="633"/>
      <c r="R11" s="633"/>
      <c r="S11" s="633"/>
      <c r="T11" s="633"/>
      <c r="U11" s="633"/>
      <c r="V11" s="633"/>
    </row>
    <row r="12" spans="1:103" ht="25.5" customHeight="1" x14ac:dyDescent="0.2">
      <c r="A12" s="639"/>
      <c r="B12" s="640"/>
      <c r="C12" s="641" t="s">
        <v>35</v>
      </c>
      <c r="D12" s="641"/>
      <c r="E12" s="641"/>
      <c r="F12" s="641" t="s">
        <v>36</v>
      </c>
      <c r="G12" s="641"/>
      <c r="H12" s="641"/>
      <c r="I12" s="642" t="s">
        <v>37</v>
      </c>
      <c r="J12" s="642"/>
      <c r="K12" s="642" t="s">
        <v>38</v>
      </c>
      <c r="L12" s="642"/>
      <c r="M12" s="642"/>
      <c r="N12" s="633" t="s">
        <v>39</v>
      </c>
      <c r="O12" s="633" t="s">
        <v>40</v>
      </c>
      <c r="P12" s="633"/>
      <c r="Q12" s="633"/>
      <c r="R12" s="633"/>
      <c r="S12" s="633"/>
      <c r="T12" s="633"/>
      <c r="U12" s="633"/>
      <c r="V12" s="633"/>
    </row>
    <row r="13" spans="1:103" s="212" customFormat="1" ht="101.25" customHeight="1" x14ac:dyDescent="0.2">
      <c r="A13" s="639"/>
      <c r="B13" s="640"/>
      <c r="C13" s="211" t="s">
        <v>41</v>
      </c>
      <c r="D13" s="241" t="s">
        <v>42</v>
      </c>
      <c r="E13" s="211" t="s">
        <v>43</v>
      </c>
      <c r="F13" s="211" t="s">
        <v>44</v>
      </c>
      <c r="G13" s="241" t="s">
        <v>45</v>
      </c>
      <c r="H13" s="211" t="s">
        <v>46</v>
      </c>
      <c r="I13" s="241" t="s">
        <v>47</v>
      </c>
      <c r="J13" s="241" t="s">
        <v>48</v>
      </c>
      <c r="K13" s="241" t="s">
        <v>49</v>
      </c>
      <c r="L13" s="241" t="s">
        <v>50</v>
      </c>
      <c r="M13" s="642"/>
      <c r="N13" s="633"/>
      <c r="O13" s="633"/>
      <c r="P13" s="633"/>
      <c r="Q13" s="633"/>
      <c r="R13" s="633"/>
      <c r="S13" s="633"/>
      <c r="T13" s="633"/>
      <c r="U13" s="633"/>
      <c r="V13" s="633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</row>
    <row r="14" spans="1:103" s="131" customFormat="1" x14ac:dyDescent="0.2">
      <c r="A14" s="129" t="s">
        <v>4</v>
      </c>
      <c r="B14" s="129" t="s">
        <v>5</v>
      </c>
      <c r="C14" s="129" t="s">
        <v>6</v>
      </c>
      <c r="D14" s="129" t="s">
        <v>7</v>
      </c>
      <c r="E14" s="129" t="s">
        <v>51</v>
      </c>
      <c r="F14" s="129" t="s">
        <v>52</v>
      </c>
      <c r="G14" s="129" t="s">
        <v>53</v>
      </c>
      <c r="H14" s="129" t="s">
        <v>54</v>
      </c>
      <c r="I14" s="129" t="s">
        <v>55</v>
      </c>
      <c r="J14" s="129" t="s">
        <v>56</v>
      </c>
      <c r="K14" s="129" t="s">
        <v>57</v>
      </c>
      <c r="L14" s="129" t="s">
        <v>58</v>
      </c>
      <c r="M14" s="129" t="s">
        <v>59</v>
      </c>
      <c r="N14" s="129" t="s">
        <v>60</v>
      </c>
      <c r="O14" s="129" t="s">
        <v>61</v>
      </c>
      <c r="P14" s="132" t="s">
        <v>62</v>
      </c>
      <c r="Q14" s="129" t="s">
        <v>63</v>
      </c>
      <c r="R14" s="129" t="s">
        <v>64</v>
      </c>
      <c r="S14" s="129" t="s">
        <v>65</v>
      </c>
      <c r="T14" s="132" t="s">
        <v>66</v>
      </c>
      <c r="U14" s="129" t="s">
        <v>67</v>
      </c>
      <c r="V14" s="129" t="s">
        <v>68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</row>
    <row r="15" spans="1:103" s="131" customFormat="1" ht="22.5" customHeight="1" x14ac:dyDescent="0.2">
      <c r="A15" s="132" t="s">
        <v>4</v>
      </c>
      <c r="B15" s="132" t="s">
        <v>482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4" t="s">
        <v>4</v>
      </c>
      <c r="N15" s="255"/>
      <c r="O15" s="254"/>
      <c r="P15" s="256" t="s">
        <v>522</v>
      </c>
      <c r="Q15" s="297">
        <f>T15/S15</f>
        <v>1.02</v>
      </c>
      <c r="R15" s="257" t="s">
        <v>524</v>
      </c>
      <c r="S15" s="258">
        <v>3</v>
      </c>
      <c r="T15" s="259">
        <v>3.06</v>
      </c>
      <c r="U15" s="257" t="s">
        <v>521</v>
      </c>
      <c r="V15" s="311" t="s">
        <v>523</v>
      </c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</row>
    <row r="16" spans="1:103" s="131" customFormat="1" ht="20.25" customHeight="1" x14ac:dyDescent="0.2">
      <c r="A16" s="263" t="s">
        <v>5</v>
      </c>
      <c r="B16" s="132" t="s">
        <v>482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4" t="s">
        <v>4</v>
      </c>
      <c r="N16" s="255"/>
      <c r="O16" s="254"/>
      <c r="P16" s="264" t="s">
        <v>395</v>
      </c>
      <c r="Q16" s="310">
        <v>0.34908</v>
      </c>
      <c r="R16" s="257"/>
      <c r="S16" s="258"/>
      <c r="T16" s="310">
        <v>0.34908</v>
      </c>
      <c r="U16" s="257" t="s">
        <v>401</v>
      </c>
      <c r="V16" s="312" t="s">
        <v>525</v>
      </c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</row>
    <row r="17" spans="1:103" s="133" customFormat="1" ht="20.25" customHeight="1" x14ac:dyDescent="0.2">
      <c r="A17" s="132" t="s">
        <v>6</v>
      </c>
      <c r="B17" s="132" t="s">
        <v>482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2">
        <v>1</v>
      </c>
      <c r="N17" s="252"/>
      <c r="O17" s="252"/>
      <c r="P17" s="260" t="s">
        <v>341</v>
      </c>
      <c r="Q17" s="261">
        <f t="shared" ref="Q17:Q18" si="0">T17/S17</f>
        <v>0</v>
      </c>
      <c r="R17" s="251" t="s">
        <v>400</v>
      </c>
      <c r="S17" s="251">
        <v>3.55</v>
      </c>
      <c r="T17" s="262"/>
      <c r="U17" s="252" t="s">
        <v>402</v>
      </c>
      <c r="V17" s="313" t="s">
        <v>526</v>
      </c>
    </row>
    <row r="18" spans="1:103" s="133" customFormat="1" ht="18.75" customHeight="1" x14ac:dyDescent="0.2">
      <c r="A18" s="132" t="s">
        <v>7</v>
      </c>
      <c r="B18" s="132" t="s">
        <v>482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2">
        <v>1</v>
      </c>
      <c r="N18" s="252"/>
      <c r="O18" s="252"/>
      <c r="P18" s="260" t="s">
        <v>342</v>
      </c>
      <c r="Q18" s="261">
        <f t="shared" si="0"/>
        <v>0</v>
      </c>
      <c r="R18" s="251" t="s">
        <v>400</v>
      </c>
      <c r="S18" s="251">
        <v>3.55</v>
      </c>
      <c r="T18" s="262"/>
      <c r="U18" s="252" t="s">
        <v>402</v>
      </c>
      <c r="V18" s="313" t="s">
        <v>526</v>
      </c>
    </row>
    <row r="19" spans="1:103" s="250" customFormat="1" ht="13.5" customHeight="1" x14ac:dyDescent="0.2">
      <c r="A19" s="243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6"/>
      <c r="N19" s="246"/>
      <c r="O19" s="246"/>
      <c r="P19" s="247"/>
      <c r="Q19" s="248"/>
      <c r="R19" s="244"/>
      <c r="S19" s="244"/>
      <c r="T19" s="249"/>
      <c r="U19" s="247"/>
      <c r="V19" s="245"/>
    </row>
    <row r="20" spans="1:103" x14ac:dyDescent="0.2">
      <c r="V20" s="402" t="s">
        <v>173</v>
      </c>
    </row>
    <row r="21" spans="1:103" ht="10.5" customHeight="1" x14ac:dyDescent="0.2">
      <c r="U21" s="242"/>
      <c r="V21" s="402" t="s">
        <v>15</v>
      </c>
    </row>
    <row r="23" spans="1:103" s="320" customFormat="1" ht="15.75" x14ac:dyDescent="0.25">
      <c r="A23" s="635" t="s">
        <v>20</v>
      </c>
      <c r="B23" s="635"/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</row>
    <row r="24" spans="1:103" s="18" customFormat="1" ht="15.75" x14ac:dyDescent="0.25">
      <c r="M24" s="19" t="s">
        <v>21</v>
      </c>
      <c r="N24" s="636" t="s">
        <v>16</v>
      </c>
      <c r="O24" s="636"/>
      <c r="P24" s="636"/>
      <c r="Q24" s="636"/>
      <c r="R24" s="636"/>
      <c r="S24" s="636"/>
      <c r="T24" s="636"/>
      <c r="V24" s="389"/>
    </row>
    <row r="25" spans="1:103" s="208" customFormat="1" ht="15.75" x14ac:dyDescent="0.25">
      <c r="N25" s="637" t="s">
        <v>13</v>
      </c>
      <c r="O25" s="637"/>
      <c r="P25" s="637"/>
      <c r="Q25" s="637"/>
      <c r="R25" s="637"/>
      <c r="S25" s="637"/>
      <c r="T25" s="637"/>
      <c r="V25" s="403"/>
    </row>
    <row r="26" spans="1:103" s="209" customFormat="1" ht="33.75" customHeight="1" x14ac:dyDescent="0.25">
      <c r="A26" s="638" t="s">
        <v>533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8"/>
      <c r="U26" s="638"/>
      <c r="V26" s="638"/>
    </row>
    <row r="27" spans="1:103" s="210" customFormat="1" ht="12.75" customHeight="1" x14ac:dyDescent="0.2">
      <c r="A27" s="639" t="s">
        <v>3</v>
      </c>
      <c r="B27" s="640" t="s">
        <v>22</v>
      </c>
      <c r="C27" s="641" t="s">
        <v>23</v>
      </c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33" t="s">
        <v>24</v>
      </c>
      <c r="Q27" s="633" t="s">
        <v>25</v>
      </c>
      <c r="R27" s="633" t="s">
        <v>26</v>
      </c>
      <c r="S27" s="633" t="s">
        <v>27</v>
      </c>
      <c r="T27" s="633" t="s">
        <v>28</v>
      </c>
      <c r="U27" s="633" t="s">
        <v>29</v>
      </c>
      <c r="V27" s="633" t="s">
        <v>30</v>
      </c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</row>
    <row r="28" spans="1:103" ht="12.75" customHeight="1" x14ac:dyDescent="0.2">
      <c r="A28" s="639"/>
      <c r="B28" s="640"/>
      <c r="C28" s="641" t="s">
        <v>31</v>
      </c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2" t="s">
        <v>32</v>
      </c>
      <c r="O28" s="642"/>
      <c r="P28" s="633"/>
      <c r="Q28" s="633"/>
      <c r="R28" s="633"/>
      <c r="S28" s="633"/>
      <c r="T28" s="633"/>
      <c r="U28" s="633"/>
      <c r="V28" s="633"/>
    </row>
    <row r="29" spans="1:103" ht="12.75" customHeight="1" x14ac:dyDescent="0.2">
      <c r="A29" s="639"/>
      <c r="B29" s="640"/>
      <c r="C29" s="641" t="s">
        <v>33</v>
      </c>
      <c r="D29" s="641"/>
      <c r="E29" s="641"/>
      <c r="F29" s="641"/>
      <c r="G29" s="641"/>
      <c r="H29" s="641"/>
      <c r="I29" s="641"/>
      <c r="J29" s="641"/>
      <c r="K29" s="641"/>
      <c r="L29" s="641"/>
      <c r="M29" s="642" t="s">
        <v>34</v>
      </c>
      <c r="N29" s="642"/>
      <c r="O29" s="642"/>
      <c r="P29" s="633"/>
      <c r="Q29" s="633"/>
      <c r="R29" s="633"/>
      <c r="S29" s="633"/>
      <c r="T29" s="633"/>
      <c r="U29" s="633"/>
      <c r="V29" s="633"/>
    </row>
    <row r="30" spans="1:103" ht="25.5" customHeight="1" x14ac:dyDescent="0.2">
      <c r="A30" s="639"/>
      <c r="B30" s="640"/>
      <c r="C30" s="641" t="s">
        <v>35</v>
      </c>
      <c r="D30" s="641"/>
      <c r="E30" s="641"/>
      <c r="F30" s="641" t="s">
        <v>36</v>
      </c>
      <c r="G30" s="641"/>
      <c r="H30" s="641"/>
      <c r="I30" s="642" t="s">
        <v>37</v>
      </c>
      <c r="J30" s="642"/>
      <c r="K30" s="642" t="s">
        <v>38</v>
      </c>
      <c r="L30" s="642"/>
      <c r="M30" s="642"/>
      <c r="N30" s="633" t="s">
        <v>39</v>
      </c>
      <c r="O30" s="633" t="s">
        <v>40</v>
      </c>
      <c r="P30" s="633"/>
      <c r="Q30" s="633"/>
      <c r="R30" s="633"/>
      <c r="S30" s="633"/>
      <c r="T30" s="633"/>
      <c r="U30" s="633"/>
      <c r="V30" s="633"/>
    </row>
    <row r="31" spans="1:103" s="212" customFormat="1" ht="101.25" customHeight="1" x14ac:dyDescent="0.2">
      <c r="A31" s="639"/>
      <c r="B31" s="640"/>
      <c r="C31" s="211" t="s">
        <v>41</v>
      </c>
      <c r="D31" s="323" t="s">
        <v>42</v>
      </c>
      <c r="E31" s="211" t="s">
        <v>43</v>
      </c>
      <c r="F31" s="211" t="s">
        <v>44</v>
      </c>
      <c r="G31" s="323" t="s">
        <v>45</v>
      </c>
      <c r="H31" s="211" t="s">
        <v>46</v>
      </c>
      <c r="I31" s="323" t="s">
        <v>47</v>
      </c>
      <c r="J31" s="323" t="s">
        <v>48</v>
      </c>
      <c r="K31" s="323" t="s">
        <v>49</v>
      </c>
      <c r="L31" s="323" t="s">
        <v>50</v>
      </c>
      <c r="M31" s="642"/>
      <c r="N31" s="633"/>
      <c r="O31" s="633"/>
      <c r="P31" s="633"/>
      <c r="Q31" s="633"/>
      <c r="R31" s="633"/>
      <c r="S31" s="633"/>
      <c r="T31" s="633"/>
      <c r="U31" s="633"/>
      <c r="V31" s="633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</row>
    <row r="32" spans="1:103" s="131" customFormat="1" x14ac:dyDescent="0.2">
      <c r="A32" s="129" t="s">
        <v>4</v>
      </c>
      <c r="B32" s="129" t="s">
        <v>5</v>
      </c>
      <c r="C32" s="129" t="s">
        <v>6</v>
      </c>
      <c r="D32" s="129" t="s">
        <v>7</v>
      </c>
      <c r="E32" s="129" t="s">
        <v>51</v>
      </c>
      <c r="F32" s="129" t="s">
        <v>52</v>
      </c>
      <c r="G32" s="129" t="s">
        <v>53</v>
      </c>
      <c r="H32" s="129" t="s">
        <v>54</v>
      </c>
      <c r="I32" s="129" t="s">
        <v>55</v>
      </c>
      <c r="J32" s="129" t="s">
        <v>56</v>
      </c>
      <c r="K32" s="129" t="s">
        <v>57</v>
      </c>
      <c r="L32" s="129" t="s">
        <v>58</v>
      </c>
      <c r="M32" s="129" t="s">
        <v>59</v>
      </c>
      <c r="N32" s="129" t="s">
        <v>60</v>
      </c>
      <c r="O32" s="129" t="s">
        <v>61</v>
      </c>
      <c r="P32" s="132" t="s">
        <v>62</v>
      </c>
      <c r="Q32" s="129" t="s">
        <v>63</v>
      </c>
      <c r="R32" s="129" t="s">
        <v>64</v>
      </c>
      <c r="S32" s="129" t="s">
        <v>65</v>
      </c>
      <c r="T32" s="132" t="s">
        <v>66</v>
      </c>
      <c r="U32" s="129" t="s">
        <v>67</v>
      </c>
      <c r="V32" s="129" t="s">
        <v>68</v>
      </c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</row>
    <row r="33" spans="1:103" s="131" customFormat="1" ht="22.5" customHeight="1" x14ac:dyDescent="0.2">
      <c r="A33" s="132" t="s">
        <v>4</v>
      </c>
      <c r="B33" s="132" t="s">
        <v>534</v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4" t="s">
        <v>4</v>
      </c>
      <c r="N33" s="255"/>
      <c r="O33" s="254"/>
      <c r="P33" s="256" t="s">
        <v>522</v>
      </c>
      <c r="Q33" s="297"/>
      <c r="R33" s="257"/>
      <c r="S33" s="258"/>
      <c r="T33" s="259"/>
      <c r="U33" s="257"/>
      <c r="V33" s="311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</row>
    <row r="34" spans="1:103" s="131" customFormat="1" ht="20.25" customHeight="1" x14ac:dyDescent="0.2">
      <c r="A34" s="263" t="s">
        <v>5</v>
      </c>
      <c r="B34" s="132" t="s">
        <v>534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4" t="s">
        <v>4</v>
      </c>
      <c r="N34" s="255"/>
      <c r="O34" s="254"/>
      <c r="P34" s="264" t="s">
        <v>395</v>
      </c>
      <c r="Q34" s="310">
        <v>0.36002000000000001</v>
      </c>
      <c r="R34" s="257"/>
      <c r="S34" s="258"/>
      <c r="T34" s="310">
        <v>0.36001</v>
      </c>
      <c r="U34" s="257" t="s">
        <v>401</v>
      </c>
      <c r="V34" s="312" t="s">
        <v>547</v>
      </c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</row>
    <row r="35" spans="1:103" s="133" customFormat="1" ht="20.25" customHeight="1" x14ac:dyDescent="0.2">
      <c r="A35" s="132" t="s">
        <v>6</v>
      </c>
      <c r="B35" s="132" t="s">
        <v>534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2">
        <v>1</v>
      </c>
      <c r="N35" s="322"/>
      <c r="O35" s="322"/>
      <c r="P35" s="260" t="s">
        <v>341</v>
      </c>
      <c r="Q35" s="261">
        <f t="shared" ref="Q35:Q36" si="1">T35/S35</f>
        <v>0</v>
      </c>
      <c r="R35" s="321" t="s">
        <v>400</v>
      </c>
      <c r="S35" s="321">
        <v>3.55</v>
      </c>
      <c r="T35" s="262"/>
      <c r="U35" s="322" t="s">
        <v>402</v>
      </c>
      <c r="V35" s="313" t="s">
        <v>526</v>
      </c>
    </row>
    <row r="36" spans="1:103" s="133" customFormat="1" ht="18.75" customHeight="1" x14ac:dyDescent="0.2">
      <c r="A36" s="132" t="s">
        <v>7</v>
      </c>
      <c r="B36" s="132" t="s">
        <v>534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2">
        <v>1</v>
      </c>
      <c r="N36" s="322"/>
      <c r="O36" s="322"/>
      <c r="P36" s="260" t="s">
        <v>342</v>
      </c>
      <c r="Q36" s="261">
        <f t="shared" si="1"/>
        <v>0</v>
      </c>
      <c r="R36" s="321" t="s">
        <v>400</v>
      </c>
      <c r="S36" s="321">
        <v>3.55</v>
      </c>
      <c r="T36" s="262"/>
      <c r="U36" s="322" t="s">
        <v>402</v>
      </c>
      <c r="V36" s="313" t="s">
        <v>526</v>
      </c>
    </row>
    <row r="37" spans="1:103" s="250" customFormat="1" ht="13.5" customHeight="1" x14ac:dyDescent="0.2">
      <c r="A37" s="243"/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6"/>
      <c r="N37" s="246"/>
      <c r="O37" s="246"/>
      <c r="P37" s="247"/>
      <c r="Q37" s="248"/>
      <c r="R37" s="244"/>
      <c r="S37" s="244"/>
      <c r="T37" s="249"/>
      <c r="U37" s="247"/>
      <c r="V37" s="245"/>
    </row>
    <row r="38" spans="1:103" x14ac:dyDescent="0.2">
      <c r="V38" s="402" t="s">
        <v>173</v>
      </c>
    </row>
    <row r="39" spans="1:103" ht="10.5" customHeight="1" x14ac:dyDescent="0.2">
      <c r="U39" s="242"/>
      <c r="V39" s="402" t="s">
        <v>15</v>
      </c>
    </row>
    <row r="41" spans="1:103" s="320" customFormat="1" ht="15.75" x14ac:dyDescent="0.25">
      <c r="A41" s="635" t="s">
        <v>20</v>
      </c>
      <c r="B41" s="635"/>
      <c r="C41" s="635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635"/>
      <c r="O41" s="635"/>
      <c r="P41" s="635"/>
      <c r="Q41" s="635"/>
      <c r="R41" s="635"/>
      <c r="S41" s="635"/>
      <c r="T41" s="635"/>
      <c r="U41" s="635"/>
      <c r="V41" s="635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</row>
    <row r="42" spans="1:103" s="18" customFormat="1" ht="15.75" x14ac:dyDescent="0.25">
      <c r="M42" s="19" t="s">
        <v>21</v>
      </c>
      <c r="N42" s="636" t="s">
        <v>16</v>
      </c>
      <c r="O42" s="636"/>
      <c r="P42" s="636"/>
      <c r="Q42" s="636"/>
      <c r="R42" s="636"/>
      <c r="S42" s="636"/>
      <c r="T42" s="636"/>
      <c r="V42" s="389"/>
    </row>
    <row r="43" spans="1:103" s="208" customFormat="1" ht="15.75" x14ac:dyDescent="0.25">
      <c r="N43" s="637" t="s">
        <v>13</v>
      </c>
      <c r="O43" s="637"/>
      <c r="P43" s="637"/>
      <c r="Q43" s="637"/>
      <c r="R43" s="637"/>
      <c r="S43" s="637"/>
      <c r="T43" s="637"/>
      <c r="V43" s="403"/>
    </row>
    <row r="44" spans="1:103" s="209" customFormat="1" ht="33.75" customHeight="1" x14ac:dyDescent="0.25">
      <c r="A44" s="638" t="s">
        <v>481</v>
      </c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638"/>
      <c r="S44" s="638"/>
      <c r="T44" s="638"/>
      <c r="U44" s="638"/>
      <c r="V44" s="638"/>
    </row>
    <row r="45" spans="1:103" s="210" customFormat="1" ht="12.75" customHeight="1" x14ac:dyDescent="0.2">
      <c r="A45" s="639" t="s">
        <v>3</v>
      </c>
      <c r="B45" s="640" t="s">
        <v>22</v>
      </c>
      <c r="C45" s="641" t="s">
        <v>23</v>
      </c>
      <c r="D45" s="641"/>
      <c r="E45" s="641"/>
      <c r="F45" s="641"/>
      <c r="G45" s="641"/>
      <c r="H45" s="641"/>
      <c r="I45" s="641"/>
      <c r="J45" s="641"/>
      <c r="K45" s="641"/>
      <c r="L45" s="641"/>
      <c r="M45" s="641"/>
      <c r="N45" s="641"/>
      <c r="O45" s="641"/>
      <c r="P45" s="633" t="s">
        <v>24</v>
      </c>
      <c r="Q45" s="633" t="s">
        <v>25</v>
      </c>
      <c r="R45" s="633" t="s">
        <v>26</v>
      </c>
      <c r="S45" s="633" t="s">
        <v>27</v>
      </c>
      <c r="T45" s="633" t="s">
        <v>28</v>
      </c>
      <c r="U45" s="633" t="s">
        <v>29</v>
      </c>
      <c r="V45" s="633" t="s">
        <v>30</v>
      </c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</row>
    <row r="46" spans="1:103" ht="12.75" customHeight="1" x14ac:dyDescent="0.2">
      <c r="A46" s="639"/>
      <c r="B46" s="640"/>
      <c r="C46" s="641" t="s">
        <v>31</v>
      </c>
      <c r="D46" s="641"/>
      <c r="E46" s="641"/>
      <c r="F46" s="641"/>
      <c r="G46" s="641"/>
      <c r="H46" s="641"/>
      <c r="I46" s="641"/>
      <c r="J46" s="641"/>
      <c r="K46" s="641"/>
      <c r="L46" s="641"/>
      <c r="M46" s="641"/>
      <c r="N46" s="642" t="s">
        <v>32</v>
      </c>
      <c r="O46" s="642"/>
      <c r="P46" s="633"/>
      <c r="Q46" s="633"/>
      <c r="R46" s="633"/>
      <c r="S46" s="633"/>
      <c r="T46" s="633"/>
      <c r="U46" s="633"/>
      <c r="V46" s="633"/>
    </row>
    <row r="47" spans="1:103" ht="12.75" customHeight="1" x14ac:dyDescent="0.2">
      <c r="A47" s="639"/>
      <c r="B47" s="640"/>
      <c r="C47" s="641" t="s">
        <v>33</v>
      </c>
      <c r="D47" s="641"/>
      <c r="E47" s="641"/>
      <c r="F47" s="641"/>
      <c r="G47" s="641"/>
      <c r="H47" s="641"/>
      <c r="I47" s="641"/>
      <c r="J47" s="641"/>
      <c r="K47" s="641"/>
      <c r="L47" s="641"/>
      <c r="M47" s="642" t="s">
        <v>34</v>
      </c>
      <c r="N47" s="642"/>
      <c r="O47" s="642"/>
      <c r="P47" s="633"/>
      <c r="Q47" s="633"/>
      <c r="R47" s="633"/>
      <c r="S47" s="633"/>
      <c r="T47" s="633"/>
      <c r="U47" s="633"/>
      <c r="V47" s="633"/>
    </row>
    <row r="48" spans="1:103" ht="25.5" customHeight="1" x14ac:dyDescent="0.2">
      <c r="A48" s="639"/>
      <c r="B48" s="640"/>
      <c r="C48" s="641" t="s">
        <v>35</v>
      </c>
      <c r="D48" s="641"/>
      <c r="E48" s="641"/>
      <c r="F48" s="641" t="s">
        <v>36</v>
      </c>
      <c r="G48" s="641"/>
      <c r="H48" s="641"/>
      <c r="I48" s="642" t="s">
        <v>37</v>
      </c>
      <c r="J48" s="642"/>
      <c r="K48" s="642" t="s">
        <v>38</v>
      </c>
      <c r="L48" s="642"/>
      <c r="M48" s="642"/>
      <c r="N48" s="633" t="s">
        <v>39</v>
      </c>
      <c r="O48" s="633" t="s">
        <v>40</v>
      </c>
      <c r="P48" s="633"/>
      <c r="Q48" s="633"/>
      <c r="R48" s="633"/>
      <c r="S48" s="633"/>
      <c r="T48" s="633"/>
      <c r="U48" s="633"/>
      <c r="V48" s="633"/>
    </row>
    <row r="49" spans="1:103" s="212" customFormat="1" ht="101.25" customHeight="1" x14ac:dyDescent="0.2">
      <c r="A49" s="639"/>
      <c r="B49" s="640"/>
      <c r="C49" s="211" t="s">
        <v>41</v>
      </c>
      <c r="D49" s="323" t="s">
        <v>42</v>
      </c>
      <c r="E49" s="211" t="s">
        <v>43</v>
      </c>
      <c r="F49" s="211" t="s">
        <v>44</v>
      </c>
      <c r="G49" s="323" t="s">
        <v>45</v>
      </c>
      <c r="H49" s="211" t="s">
        <v>46</v>
      </c>
      <c r="I49" s="323" t="s">
        <v>47</v>
      </c>
      <c r="J49" s="323" t="s">
        <v>48</v>
      </c>
      <c r="K49" s="323" t="s">
        <v>49</v>
      </c>
      <c r="L49" s="323" t="s">
        <v>50</v>
      </c>
      <c r="M49" s="642"/>
      <c r="N49" s="633"/>
      <c r="O49" s="633"/>
      <c r="P49" s="633"/>
      <c r="Q49" s="633"/>
      <c r="R49" s="633"/>
      <c r="S49" s="633"/>
      <c r="T49" s="633"/>
      <c r="U49" s="633"/>
      <c r="V49" s="633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</row>
    <row r="50" spans="1:103" s="131" customFormat="1" x14ac:dyDescent="0.2">
      <c r="A50" s="129" t="s">
        <v>4</v>
      </c>
      <c r="B50" s="129" t="s">
        <v>5</v>
      </c>
      <c r="C50" s="129" t="s">
        <v>6</v>
      </c>
      <c r="D50" s="129" t="s">
        <v>7</v>
      </c>
      <c r="E50" s="129" t="s">
        <v>51</v>
      </c>
      <c r="F50" s="129" t="s">
        <v>52</v>
      </c>
      <c r="G50" s="129" t="s">
        <v>53</v>
      </c>
      <c r="H50" s="129" t="s">
        <v>54</v>
      </c>
      <c r="I50" s="129" t="s">
        <v>55</v>
      </c>
      <c r="J50" s="129" t="s">
        <v>56</v>
      </c>
      <c r="K50" s="129" t="s">
        <v>57</v>
      </c>
      <c r="L50" s="129" t="s">
        <v>58</v>
      </c>
      <c r="M50" s="129" t="s">
        <v>59</v>
      </c>
      <c r="N50" s="129" t="s">
        <v>60</v>
      </c>
      <c r="O50" s="129" t="s">
        <v>61</v>
      </c>
      <c r="P50" s="132" t="s">
        <v>62</v>
      </c>
      <c r="Q50" s="129" t="s">
        <v>63</v>
      </c>
      <c r="R50" s="129" t="s">
        <v>64</v>
      </c>
      <c r="S50" s="129" t="s">
        <v>65</v>
      </c>
      <c r="T50" s="132" t="s">
        <v>66</v>
      </c>
      <c r="U50" s="129" t="s">
        <v>67</v>
      </c>
      <c r="V50" s="129" t="s">
        <v>68</v>
      </c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</row>
    <row r="51" spans="1:103" s="131" customFormat="1" ht="22.5" customHeight="1" x14ac:dyDescent="0.2">
      <c r="A51" s="132" t="s">
        <v>4</v>
      </c>
      <c r="B51" s="132" t="s">
        <v>535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4" t="s">
        <v>4</v>
      </c>
      <c r="N51" s="255"/>
      <c r="O51" s="254"/>
      <c r="P51" s="256" t="s">
        <v>522</v>
      </c>
      <c r="Q51" s="297"/>
      <c r="R51" s="257" t="s">
        <v>524</v>
      </c>
      <c r="S51" s="258"/>
      <c r="T51" s="259"/>
      <c r="U51" s="257"/>
      <c r="V51" s="311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</row>
    <row r="52" spans="1:103" s="131" customFormat="1" ht="20.25" customHeight="1" x14ac:dyDescent="0.2">
      <c r="A52" s="263" t="s">
        <v>5</v>
      </c>
      <c r="B52" s="132" t="s">
        <v>535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4" t="s">
        <v>4</v>
      </c>
      <c r="N52" s="255"/>
      <c r="O52" s="254"/>
      <c r="P52" s="264" t="s">
        <v>395</v>
      </c>
      <c r="Q52" s="310">
        <v>0.38257000000000002</v>
      </c>
      <c r="R52" s="257"/>
      <c r="S52" s="258"/>
      <c r="T52" s="310">
        <v>0.32818000000000003</v>
      </c>
      <c r="U52" s="257" t="s">
        <v>401</v>
      </c>
      <c r="V52" s="312" t="s">
        <v>546</v>
      </c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</row>
    <row r="53" spans="1:103" s="133" customFormat="1" ht="20.25" customHeight="1" x14ac:dyDescent="0.2">
      <c r="A53" s="132" t="s">
        <v>6</v>
      </c>
      <c r="B53" s="132" t="s">
        <v>535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2">
        <v>1</v>
      </c>
      <c r="N53" s="322"/>
      <c r="O53" s="322"/>
      <c r="P53" s="260" t="s">
        <v>341</v>
      </c>
      <c r="Q53" s="261">
        <f t="shared" ref="Q53:Q54" si="2">T53/S53</f>
        <v>0</v>
      </c>
      <c r="R53" s="321" t="s">
        <v>400</v>
      </c>
      <c r="S53" s="321">
        <v>3.55</v>
      </c>
      <c r="T53" s="262"/>
      <c r="U53" s="322" t="s">
        <v>402</v>
      </c>
      <c r="V53" s="313"/>
    </row>
    <row r="54" spans="1:103" s="133" customFormat="1" ht="18.75" customHeight="1" x14ac:dyDescent="0.2">
      <c r="A54" s="132" t="s">
        <v>7</v>
      </c>
      <c r="B54" s="132" t="s">
        <v>535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2">
        <v>1</v>
      </c>
      <c r="N54" s="322"/>
      <c r="O54" s="322"/>
      <c r="P54" s="260" t="s">
        <v>342</v>
      </c>
      <c r="Q54" s="261">
        <f t="shared" si="2"/>
        <v>0</v>
      </c>
      <c r="R54" s="321" t="s">
        <v>400</v>
      </c>
      <c r="S54" s="321">
        <v>3.55</v>
      </c>
      <c r="T54" s="262"/>
      <c r="U54" s="322" t="s">
        <v>402</v>
      </c>
      <c r="V54" s="313"/>
    </row>
    <row r="55" spans="1:103" s="250" customFormat="1" ht="13.5" customHeight="1" x14ac:dyDescent="0.2">
      <c r="A55" s="243"/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6"/>
      <c r="N55" s="246"/>
      <c r="O55" s="246"/>
      <c r="P55" s="247"/>
      <c r="Q55" s="248"/>
      <c r="R55" s="244"/>
      <c r="S55" s="244"/>
      <c r="T55" s="249"/>
      <c r="U55" s="247"/>
      <c r="V55" s="245"/>
    </row>
    <row r="56" spans="1:103" x14ac:dyDescent="0.2">
      <c r="V56" s="402" t="s">
        <v>173</v>
      </c>
    </row>
    <row r="57" spans="1:103" ht="10.5" customHeight="1" x14ac:dyDescent="0.2">
      <c r="U57" s="242"/>
      <c r="V57" s="402" t="s">
        <v>15</v>
      </c>
    </row>
    <row r="59" spans="1:103" s="320" customFormat="1" ht="15.75" x14ac:dyDescent="0.25">
      <c r="A59" s="635" t="s">
        <v>20</v>
      </c>
      <c r="B59" s="635"/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T59" s="635"/>
      <c r="U59" s="635"/>
      <c r="V59" s="63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</row>
    <row r="60" spans="1:103" s="18" customFormat="1" ht="15.75" x14ac:dyDescent="0.25">
      <c r="M60" s="19" t="s">
        <v>21</v>
      </c>
      <c r="N60" s="636" t="s">
        <v>16</v>
      </c>
      <c r="O60" s="636"/>
      <c r="P60" s="636"/>
      <c r="Q60" s="636"/>
      <c r="R60" s="636"/>
      <c r="S60" s="636"/>
      <c r="T60" s="636"/>
      <c r="V60" s="389"/>
    </row>
    <row r="61" spans="1:103" s="208" customFormat="1" ht="15.75" x14ac:dyDescent="0.25">
      <c r="N61" s="637" t="s">
        <v>13</v>
      </c>
      <c r="O61" s="637"/>
      <c r="P61" s="637"/>
      <c r="Q61" s="637"/>
      <c r="R61" s="637"/>
      <c r="S61" s="637"/>
      <c r="T61" s="637"/>
      <c r="V61" s="403"/>
    </row>
    <row r="62" spans="1:103" s="209" customFormat="1" ht="33.75" customHeight="1" x14ac:dyDescent="0.25">
      <c r="A62" s="638" t="s">
        <v>532</v>
      </c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</row>
    <row r="63" spans="1:103" s="210" customFormat="1" ht="12.75" customHeight="1" x14ac:dyDescent="0.2">
      <c r="A63" s="639" t="s">
        <v>3</v>
      </c>
      <c r="B63" s="640" t="s">
        <v>22</v>
      </c>
      <c r="C63" s="641" t="s">
        <v>23</v>
      </c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33" t="s">
        <v>24</v>
      </c>
      <c r="Q63" s="633" t="s">
        <v>25</v>
      </c>
      <c r="R63" s="633" t="s">
        <v>26</v>
      </c>
      <c r="S63" s="633" t="s">
        <v>27</v>
      </c>
      <c r="T63" s="633" t="s">
        <v>28</v>
      </c>
      <c r="U63" s="633" t="s">
        <v>29</v>
      </c>
      <c r="V63" s="633" t="s">
        <v>30</v>
      </c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</row>
    <row r="64" spans="1:103" ht="12.75" customHeight="1" x14ac:dyDescent="0.2">
      <c r="A64" s="639"/>
      <c r="B64" s="640"/>
      <c r="C64" s="641" t="s">
        <v>31</v>
      </c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2" t="s">
        <v>32</v>
      </c>
      <c r="O64" s="642"/>
      <c r="P64" s="633"/>
      <c r="Q64" s="633"/>
      <c r="R64" s="633"/>
      <c r="S64" s="633"/>
      <c r="T64" s="633"/>
      <c r="U64" s="633"/>
      <c r="V64" s="633"/>
    </row>
    <row r="65" spans="1:103" ht="12.75" customHeight="1" x14ac:dyDescent="0.2">
      <c r="A65" s="639"/>
      <c r="B65" s="640"/>
      <c r="C65" s="641" t="s">
        <v>33</v>
      </c>
      <c r="D65" s="641"/>
      <c r="E65" s="641"/>
      <c r="F65" s="641"/>
      <c r="G65" s="641"/>
      <c r="H65" s="641"/>
      <c r="I65" s="641"/>
      <c r="J65" s="641"/>
      <c r="K65" s="641"/>
      <c r="L65" s="641"/>
      <c r="M65" s="642" t="s">
        <v>34</v>
      </c>
      <c r="N65" s="642"/>
      <c r="O65" s="642"/>
      <c r="P65" s="633"/>
      <c r="Q65" s="633"/>
      <c r="R65" s="633"/>
      <c r="S65" s="633"/>
      <c r="T65" s="633"/>
      <c r="U65" s="633"/>
      <c r="V65" s="633"/>
    </row>
    <row r="66" spans="1:103" ht="25.5" customHeight="1" x14ac:dyDescent="0.2">
      <c r="A66" s="639"/>
      <c r="B66" s="640"/>
      <c r="C66" s="641" t="s">
        <v>35</v>
      </c>
      <c r="D66" s="641"/>
      <c r="E66" s="641"/>
      <c r="F66" s="641" t="s">
        <v>36</v>
      </c>
      <c r="G66" s="641"/>
      <c r="H66" s="641"/>
      <c r="I66" s="642" t="s">
        <v>37</v>
      </c>
      <c r="J66" s="642"/>
      <c r="K66" s="642" t="s">
        <v>38</v>
      </c>
      <c r="L66" s="642"/>
      <c r="M66" s="642"/>
      <c r="N66" s="633" t="s">
        <v>39</v>
      </c>
      <c r="O66" s="633" t="s">
        <v>40</v>
      </c>
      <c r="P66" s="633"/>
      <c r="Q66" s="633"/>
      <c r="R66" s="633"/>
      <c r="S66" s="633"/>
      <c r="T66" s="633"/>
      <c r="U66" s="633"/>
      <c r="V66" s="633"/>
    </row>
    <row r="67" spans="1:103" s="212" customFormat="1" ht="101.25" customHeight="1" x14ac:dyDescent="0.2">
      <c r="A67" s="639"/>
      <c r="B67" s="640"/>
      <c r="C67" s="211" t="s">
        <v>41</v>
      </c>
      <c r="D67" s="323" t="s">
        <v>42</v>
      </c>
      <c r="E67" s="211" t="s">
        <v>43</v>
      </c>
      <c r="F67" s="211" t="s">
        <v>44</v>
      </c>
      <c r="G67" s="323" t="s">
        <v>45</v>
      </c>
      <c r="H67" s="211" t="s">
        <v>46</v>
      </c>
      <c r="I67" s="323" t="s">
        <v>47</v>
      </c>
      <c r="J67" s="323" t="s">
        <v>48</v>
      </c>
      <c r="K67" s="323" t="s">
        <v>49</v>
      </c>
      <c r="L67" s="323" t="s">
        <v>50</v>
      </c>
      <c r="M67" s="642"/>
      <c r="N67" s="633"/>
      <c r="O67" s="633"/>
      <c r="P67" s="633"/>
      <c r="Q67" s="633"/>
      <c r="R67" s="633"/>
      <c r="S67" s="633"/>
      <c r="T67" s="633"/>
      <c r="U67" s="633"/>
      <c r="V67" s="633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</row>
    <row r="68" spans="1:103" s="131" customFormat="1" x14ac:dyDescent="0.2">
      <c r="A68" s="129" t="s">
        <v>4</v>
      </c>
      <c r="B68" s="129" t="s">
        <v>5</v>
      </c>
      <c r="C68" s="129" t="s">
        <v>6</v>
      </c>
      <c r="D68" s="129" t="s">
        <v>7</v>
      </c>
      <c r="E68" s="129" t="s">
        <v>51</v>
      </c>
      <c r="F68" s="129" t="s">
        <v>52</v>
      </c>
      <c r="G68" s="129" t="s">
        <v>53</v>
      </c>
      <c r="H68" s="129" t="s">
        <v>54</v>
      </c>
      <c r="I68" s="129" t="s">
        <v>55</v>
      </c>
      <c r="J68" s="129" t="s">
        <v>56</v>
      </c>
      <c r="K68" s="129" t="s">
        <v>57</v>
      </c>
      <c r="L68" s="129" t="s">
        <v>58</v>
      </c>
      <c r="M68" s="129" t="s">
        <v>59</v>
      </c>
      <c r="N68" s="129" t="s">
        <v>60</v>
      </c>
      <c r="O68" s="129" t="s">
        <v>61</v>
      </c>
      <c r="P68" s="132" t="s">
        <v>62</v>
      </c>
      <c r="Q68" s="129" t="s">
        <v>63</v>
      </c>
      <c r="R68" s="129" t="s">
        <v>64</v>
      </c>
      <c r="S68" s="129" t="s">
        <v>65</v>
      </c>
      <c r="T68" s="132" t="s">
        <v>66</v>
      </c>
      <c r="U68" s="129" t="s">
        <v>67</v>
      </c>
      <c r="V68" s="129" t="s">
        <v>68</v>
      </c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</row>
    <row r="69" spans="1:103" s="131" customFormat="1" ht="22.5" customHeight="1" x14ac:dyDescent="0.2">
      <c r="A69" s="132" t="s">
        <v>4</v>
      </c>
      <c r="B69" s="132" t="s">
        <v>536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4" t="s">
        <v>4</v>
      </c>
      <c r="N69" s="255"/>
      <c r="O69" s="254"/>
      <c r="P69" s="256" t="s">
        <v>522</v>
      </c>
      <c r="Q69" s="297"/>
      <c r="R69" s="257" t="s">
        <v>524</v>
      </c>
      <c r="S69" s="258"/>
      <c r="T69" s="259"/>
      <c r="U69" s="257" t="s">
        <v>521</v>
      </c>
      <c r="V69" s="311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</row>
    <row r="70" spans="1:103" s="131" customFormat="1" ht="20.25" customHeight="1" x14ac:dyDescent="0.2">
      <c r="A70" s="263" t="s">
        <v>5</v>
      </c>
      <c r="B70" s="132" t="s">
        <v>536</v>
      </c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4" t="s">
        <v>4</v>
      </c>
      <c r="N70" s="255"/>
      <c r="O70" s="254"/>
      <c r="P70" s="264" t="s">
        <v>395</v>
      </c>
      <c r="Q70" s="310">
        <v>0.34908</v>
      </c>
      <c r="R70" s="257"/>
      <c r="S70" s="258"/>
      <c r="T70" s="310">
        <v>0.40228000000000003</v>
      </c>
      <c r="U70" s="257" t="s">
        <v>401</v>
      </c>
      <c r="V70" s="312" t="s">
        <v>545</v>
      </c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</row>
    <row r="71" spans="1:103" s="133" customFormat="1" ht="20.25" customHeight="1" x14ac:dyDescent="0.2">
      <c r="A71" s="132" t="s">
        <v>6</v>
      </c>
      <c r="B71" s="132" t="s">
        <v>536</v>
      </c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2">
        <v>1</v>
      </c>
      <c r="N71" s="322"/>
      <c r="O71" s="322"/>
      <c r="P71" s="260" t="s">
        <v>341</v>
      </c>
      <c r="Q71" s="261">
        <f t="shared" ref="Q71:Q72" si="3">T71/S71</f>
        <v>0</v>
      </c>
      <c r="R71" s="321" t="s">
        <v>400</v>
      </c>
      <c r="S71" s="321">
        <v>3.55</v>
      </c>
      <c r="T71" s="262"/>
      <c r="U71" s="322" t="s">
        <v>402</v>
      </c>
      <c r="V71" s="313" t="s">
        <v>526</v>
      </c>
    </row>
    <row r="72" spans="1:103" s="133" customFormat="1" ht="18.75" customHeight="1" x14ac:dyDescent="0.2">
      <c r="A72" s="132" t="s">
        <v>7</v>
      </c>
      <c r="B72" s="132" t="s">
        <v>536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2">
        <v>1</v>
      </c>
      <c r="N72" s="322"/>
      <c r="O72" s="322"/>
      <c r="P72" s="260" t="s">
        <v>342</v>
      </c>
      <c r="Q72" s="261">
        <f t="shared" si="3"/>
        <v>0</v>
      </c>
      <c r="R72" s="321" t="s">
        <v>400</v>
      </c>
      <c r="S72" s="321">
        <v>3.55</v>
      </c>
      <c r="T72" s="262"/>
      <c r="U72" s="322" t="s">
        <v>402</v>
      </c>
      <c r="V72" s="313" t="s">
        <v>526</v>
      </c>
    </row>
    <row r="73" spans="1:103" x14ac:dyDescent="0.2">
      <c r="V73" s="402" t="s">
        <v>173</v>
      </c>
    </row>
    <row r="74" spans="1:103" ht="10.5" customHeight="1" x14ac:dyDescent="0.2">
      <c r="U74" s="242"/>
      <c r="V74" s="402" t="s">
        <v>15</v>
      </c>
    </row>
    <row r="76" spans="1:103" s="336" customFormat="1" ht="15.75" x14ac:dyDescent="0.25">
      <c r="A76" s="635" t="s">
        <v>20</v>
      </c>
      <c r="B76" s="635"/>
      <c r="C76" s="635"/>
      <c r="D76" s="635"/>
      <c r="E76" s="635"/>
      <c r="F76" s="635"/>
      <c r="G76" s="635"/>
      <c r="H76" s="635"/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</row>
    <row r="77" spans="1:103" s="18" customFormat="1" ht="15.75" x14ac:dyDescent="0.25">
      <c r="M77" s="19" t="s">
        <v>21</v>
      </c>
      <c r="N77" s="636" t="s">
        <v>16</v>
      </c>
      <c r="O77" s="636"/>
      <c r="P77" s="636"/>
      <c r="Q77" s="636"/>
      <c r="R77" s="636"/>
      <c r="S77" s="636"/>
      <c r="T77" s="636"/>
      <c r="V77" s="389"/>
    </row>
    <row r="78" spans="1:103" s="208" customFormat="1" ht="15.75" x14ac:dyDescent="0.25">
      <c r="N78" s="637" t="s">
        <v>13</v>
      </c>
      <c r="O78" s="637"/>
      <c r="P78" s="637"/>
      <c r="Q78" s="637"/>
      <c r="R78" s="637"/>
      <c r="S78" s="637"/>
      <c r="T78" s="637"/>
      <c r="V78" s="403"/>
    </row>
    <row r="79" spans="1:103" s="209" customFormat="1" ht="33.75" customHeight="1" x14ac:dyDescent="0.25">
      <c r="A79" s="638" t="s">
        <v>538</v>
      </c>
      <c r="B79" s="638"/>
      <c r="C79" s="638"/>
      <c r="D79" s="638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8"/>
      <c r="P79" s="638"/>
      <c r="Q79" s="638"/>
      <c r="R79" s="638"/>
      <c r="S79" s="638"/>
      <c r="T79" s="638"/>
      <c r="U79" s="638"/>
      <c r="V79" s="638"/>
    </row>
    <row r="80" spans="1:103" s="210" customFormat="1" ht="12.75" customHeight="1" x14ac:dyDescent="0.2">
      <c r="A80" s="639" t="s">
        <v>3</v>
      </c>
      <c r="B80" s="640" t="s">
        <v>22</v>
      </c>
      <c r="C80" s="641" t="s">
        <v>23</v>
      </c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33" t="s">
        <v>24</v>
      </c>
      <c r="Q80" s="633" t="s">
        <v>25</v>
      </c>
      <c r="R80" s="633" t="s">
        <v>26</v>
      </c>
      <c r="S80" s="633" t="s">
        <v>27</v>
      </c>
      <c r="T80" s="633" t="s">
        <v>28</v>
      </c>
      <c r="U80" s="633" t="s">
        <v>29</v>
      </c>
      <c r="V80" s="633" t="s">
        <v>30</v>
      </c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</row>
    <row r="81" spans="1:103" ht="12.75" customHeight="1" x14ac:dyDescent="0.2">
      <c r="A81" s="639"/>
      <c r="B81" s="640"/>
      <c r="C81" s="641" t="s">
        <v>31</v>
      </c>
      <c r="D81" s="641"/>
      <c r="E81" s="641"/>
      <c r="F81" s="641"/>
      <c r="G81" s="641"/>
      <c r="H81" s="641"/>
      <c r="I81" s="641"/>
      <c r="J81" s="641"/>
      <c r="K81" s="641"/>
      <c r="L81" s="641"/>
      <c r="M81" s="641"/>
      <c r="N81" s="642" t="s">
        <v>32</v>
      </c>
      <c r="O81" s="642"/>
      <c r="P81" s="633"/>
      <c r="Q81" s="633"/>
      <c r="R81" s="633"/>
      <c r="S81" s="633"/>
      <c r="T81" s="633"/>
      <c r="U81" s="633"/>
      <c r="V81" s="633"/>
    </row>
    <row r="82" spans="1:103" ht="12.75" customHeight="1" x14ac:dyDescent="0.2">
      <c r="A82" s="639"/>
      <c r="B82" s="640"/>
      <c r="C82" s="641" t="s">
        <v>33</v>
      </c>
      <c r="D82" s="641"/>
      <c r="E82" s="641"/>
      <c r="F82" s="641"/>
      <c r="G82" s="641"/>
      <c r="H82" s="641"/>
      <c r="I82" s="641"/>
      <c r="J82" s="641"/>
      <c r="K82" s="641"/>
      <c r="L82" s="641"/>
      <c r="M82" s="642" t="s">
        <v>34</v>
      </c>
      <c r="N82" s="642"/>
      <c r="O82" s="642"/>
      <c r="P82" s="633"/>
      <c r="Q82" s="633"/>
      <c r="R82" s="633"/>
      <c r="S82" s="633"/>
      <c r="T82" s="633"/>
      <c r="U82" s="633"/>
      <c r="V82" s="633"/>
    </row>
    <row r="83" spans="1:103" ht="25.5" customHeight="1" x14ac:dyDescent="0.2">
      <c r="A83" s="639"/>
      <c r="B83" s="640"/>
      <c r="C83" s="641" t="s">
        <v>35</v>
      </c>
      <c r="D83" s="641"/>
      <c r="E83" s="641"/>
      <c r="F83" s="641" t="s">
        <v>36</v>
      </c>
      <c r="G83" s="641"/>
      <c r="H83" s="641"/>
      <c r="I83" s="642" t="s">
        <v>37</v>
      </c>
      <c r="J83" s="642"/>
      <c r="K83" s="642" t="s">
        <v>38</v>
      </c>
      <c r="L83" s="642"/>
      <c r="M83" s="642"/>
      <c r="N83" s="633" t="s">
        <v>39</v>
      </c>
      <c r="O83" s="633" t="s">
        <v>40</v>
      </c>
      <c r="P83" s="633"/>
      <c r="Q83" s="633"/>
      <c r="R83" s="633"/>
      <c r="S83" s="633"/>
      <c r="T83" s="633"/>
      <c r="U83" s="633"/>
      <c r="V83" s="633"/>
    </row>
    <row r="84" spans="1:103" s="212" customFormat="1" ht="101.25" customHeight="1" x14ac:dyDescent="0.2">
      <c r="A84" s="639"/>
      <c r="B84" s="640"/>
      <c r="C84" s="211" t="s">
        <v>41</v>
      </c>
      <c r="D84" s="335" t="s">
        <v>42</v>
      </c>
      <c r="E84" s="211" t="s">
        <v>43</v>
      </c>
      <c r="F84" s="211" t="s">
        <v>44</v>
      </c>
      <c r="G84" s="335" t="s">
        <v>45</v>
      </c>
      <c r="H84" s="211" t="s">
        <v>46</v>
      </c>
      <c r="I84" s="335" t="s">
        <v>47</v>
      </c>
      <c r="J84" s="335" t="s">
        <v>48</v>
      </c>
      <c r="K84" s="335" t="s">
        <v>49</v>
      </c>
      <c r="L84" s="335" t="s">
        <v>50</v>
      </c>
      <c r="M84" s="642"/>
      <c r="N84" s="633"/>
      <c r="O84" s="633"/>
      <c r="P84" s="633"/>
      <c r="Q84" s="633"/>
      <c r="R84" s="633"/>
      <c r="S84" s="633"/>
      <c r="T84" s="633"/>
      <c r="U84" s="633"/>
      <c r="V84" s="633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</row>
    <row r="85" spans="1:103" s="131" customFormat="1" x14ac:dyDescent="0.2">
      <c r="A85" s="129" t="s">
        <v>4</v>
      </c>
      <c r="B85" s="129" t="s">
        <v>5</v>
      </c>
      <c r="C85" s="129" t="s">
        <v>6</v>
      </c>
      <c r="D85" s="129" t="s">
        <v>7</v>
      </c>
      <c r="E85" s="129" t="s">
        <v>51</v>
      </c>
      <c r="F85" s="129" t="s">
        <v>52</v>
      </c>
      <c r="G85" s="129" t="s">
        <v>53</v>
      </c>
      <c r="H85" s="129" t="s">
        <v>54</v>
      </c>
      <c r="I85" s="129" t="s">
        <v>55</v>
      </c>
      <c r="J85" s="129" t="s">
        <v>56</v>
      </c>
      <c r="K85" s="129" t="s">
        <v>57</v>
      </c>
      <c r="L85" s="129" t="s">
        <v>58</v>
      </c>
      <c r="M85" s="129" t="s">
        <v>59</v>
      </c>
      <c r="N85" s="129" t="s">
        <v>60</v>
      </c>
      <c r="O85" s="129" t="s">
        <v>61</v>
      </c>
      <c r="P85" s="132" t="s">
        <v>62</v>
      </c>
      <c r="Q85" s="129" t="s">
        <v>63</v>
      </c>
      <c r="R85" s="129" t="s">
        <v>64</v>
      </c>
      <c r="S85" s="129" t="s">
        <v>65</v>
      </c>
      <c r="T85" s="132" t="s">
        <v>66</v>
      </c>
      <c r="U85" s="129" t="s">
        <v>67</v>
      </c>
      <c r="V85" s="129" t="s">
        <v>68</v>
      </c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</row>
    <row r="86" spans="1:103" s="131" customFormat="1" ht="22.5" customHeight="1" x14ac:dyDescent="0.2">
      <c r="A86" s="132" t="s">
        <v>4</v>
      </c>
      <c r="B86" s="132" t="s">
        <v>543</v>
      </c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4" t="s">
        <v>4</v>
      </c>
      <c r="N86" s="255"/>
      <c r="O86" s="254"/>
      <c r="P86" s="256" t="s">
        <v>522</v>
      </c>
      <c r="Q86" s="261">
        <f t="shared" ref="Q86:Q89" si="4">T86/S86</f>
        <v>0.77840909090909094</v>
      </c>
      <c r="R86" s="257" t="s">
        <v>524</v>
      </c>
      <c r="S86" s="258">
        <v>27.5</v>
      </c>
      <c r="T86" s="259">
        <v>21.40625</v>
      </c>
      <c r="U86" s="257" t="s">
        <v>521</v>
      </c>
      <c r="V86" s="311" t="s">
        <v>540</v>
      </c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</row>
    <row r="87" spans="1:103" s="131" customFormat="1" ht="20.25" customHeight="1" x14ac:dyDescent="0.2">
      <c r="A87" s="263" t="s">
        <v>5</v>
      </c>
      <c r="B87" s="132" t="s">
        <v>543</v>
      </c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4" t="s">
        <v>4</v>
      </c>
      <c r="N87" s="255"/>
      <c r="O87" s="254"/>
      <c r="P87" s="264" t="s">
        <v>395</v>
      </c>
      <c r="Q87" s="310">
        <v>0.38257000000000002</v>
      </c>
      <c r="R87" s="257"/>
      <c r="S87" s="258"/>
      <c r="T87" s="310">
        <v>0.33082</v>
      </c>
      <c r="U87" s="257" t="s">
        <v>401</v>
      </c>
      <c r="V87" s="312" t="s">
        <v>542</v>
      </c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</row>
    <row r="88" spans="1:103" s="133" customFormat="1" ht="20.25" customHeight="1" x14ac:dyDescent="0.2">
      <c r="A88" s="132" t="s">
        <v>6</v>
      </c>
      <c r="B88" s="132" t="s">
        <v>543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8">
        <v>1</v>
      </c>
      <c r="N88" s="338"/>
      <c r="O88" s="338"/>
      <c r="P88" s="260" t="s">
        <v>341</v>
      </c>
      <c r="Q88" s="261">
        <f t="shared" si="4"/>
        <v>0</v>
      </c>
      <c r="R88" s="337" t="s">
        <v>400</v>
      </c>
      <c r="S88" s="337">
        <v>3.55</v>
      </c>
      <c r="T88" s="262"/>
      <c r="U88" s="338" t="s">
        <v>402</v>
      </c>
      <c r="V88" s="313"/>
    </row>
    <row r="89" spans="1:103" s="133" customFormat="1" ht="18.75" customHeight="1" x14ac:dyDescent="0.2">
      <c r="A89" s="132" t="s">
        <v>7</v>
      </c>
      <c r="B89" s="132" t="s">
        <v>543</v>
      </c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8">
        <v>1</v>
      </c>
      <c r="N89" s="338"/>
      <c r="O89" s="338"/>
      <c r="P89" s="260" t="s">
        <v>342</v>
      </c>
      <c r="Q89" s="261">
        <f t="shared" si="4"/>
        <v>0</v>
      </c>
      <c r="R89" s="337" t="s">
        <v>400</v>
      </c>
      <c r="S89" s="337">
        <v>3.55</v>
      </c>
      <c r="T89" s="262"/>
      <c r="U89" s="338" t="s">
        <v>402</v>
      </c>
      <c r="V89" s="313"/>
    </row>
    <row r="91" spans="1:103" x14ac:dyDescent="0.2">
      <c r="V91" s="402" t="s">
        <v>173</v>
      </c>
    </row>
    <row r="92" spans="1:103" ht="10.5" customHeight="1" x14ac:dyDescent="0.2">
      <c r="U92" s="242"/>
      <c r="V92" s="402" t="s">
        <v>15</v>
      </c>
    </row>
    <row r="94" spans="1:103" s="336" customFormat="1" ht="15.75" x14ac:dyDescent="0.25">
      <c r="A94" s="635" t="s">
        <v>20</v>
      </c>
      <c r="B94" s="635"/>
      <c r="C94" s="635"/>
      <c r="D94" s="635"/>
      <c r="E94" s="635"/>
      <c r="F94" s="635"/>
      <c r="G94" s="635"/>
      <c r="H94" s="635"/>
      <c r="I94" s="635"/>
      <c r="J94" s="635"/>
      <c r="K94" s="635"/>
      <c r="L94" s="635"/>
      <c r="M94" s="635"/>
      <c r="N94" s="635"/>
      <c r="O94" s="635"/>
      <c r="P94" s="635"/>
      <c r="Q94" s="635"/>
      <c r="R94" s="635"/>
      <c r="S94" s="635"/>
      <c r="T94" s="635"/>
      <c r="U94" s="635"/>
      <c r="V94" s="635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</row>
    <row r="95" spans="1:103" s="18" customFormat="1" ht="15.75" x14ac:dyDescent="0.25">
      <c r="M95" s="19" t="s">
        <v>21</v>
      </c>
      <c r="N95" s="636" t="s">
        <v>16</v>
      </c>
      <c r="O95" s="636"/>
      <c r="P95" s="636"/>
      <c r="Q95" s="636"/>
      <c r="R95" s="636"/>
      <c r="S95" s="636"/>
      <c r="T95" s="636"/>
      <c r="V95" s="389"/>
    </row>
    <row r="96" spans="1:103" s="208" customFormat="1" ht="15.75" x14ac:dyDescent="0.25">
      <c r="N96" s="637" t="s">
        <v>13</v>
      </c>
      <c r="O96" s="637"/>
      <c r="P96" s="637"/>
      <c r="Q96" s="637"/>
      <c r="R96" s="637"/>
      <c r="S96" s="637"/>
      <c r="T96" s="637"/>
      <c r="V96" s="403"/>
    </row>
    <row r="97" spans="1:103" s="209" customFormat="1" ht="33.75" customHeight="1" x14ac:dyDescent="0.25">
      <c r="A97" s="638" t="s">
        <v>539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38"/>
      <c r="P97" s="638"/>
      <c r="Q97" s="638"/>
      <c r="R97" s="638"/>
      <c r="S97" s="638"/>
      <c r="T97" s="638"/>
      <c r="U97" s="638"/>
      <c r="V97" s="638"/>
    </row>
    <row r="98" spans="1:103" s="210" customFormat="1" ht="12.75" customHeight="1" x14ac:dyDescent="0.2">
      <c r="A98" s="639" t="s">
        <v>3</v>
      </c>
      <c r="B98" s="640" t="s">
        <v>22</v>
      </c>
      <c r="C98" s="641" t="s">
        <v>23</v>
      </c>
      <c r="D98" s="641"/>
      <c r="E98" s="641"/>
      <c r="F98" s="641"/>
      <c r="G98" s="641"/>
      <c r="H98" s="641"/>
      <c r="I98" s="641"/>
      <c r="J98" s="641"/>
      <c r="K98" s="641"/>
      <c r="L98" s="641"/>
      <c r="M98" s="641"/>
      <c r="N98" s="641"/>
      <c r="O98" s="641"/>
      <c r="P98" s="633" t="s">
        <v>24</v>
      </c>
      <c r="Q98" s="633" t="s">
        <v>25</v>
      </c>
      <c r="R98" s="633" t="s">
        <v>26</v>
      </c>
      <c r="S98" s="633" t="s">
        <v>27</v>
      </c>
      <c r="T98" s="633" t="s">
        <v>28</v>
      </c>
      <c r="U98" s="633" t="s">
        <v>29</v>
      </c>
      <c r="V98" s="633" t="s">
        <v>30</v>
      </c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</row>
    <row r="99" spans="1:103" ht="12.75" customHeight="1" x14ac:dyDescent="0.2">
      <c r="A99" s="639"/>
      <c r="B99" s="640"/>
      <c r="C99" s="641" t="s">
        <v>31</v>
      </c>
      <c r="D99" s="641"/>
      <c r="E99" s="641"/>
      <c r="F99" s="641"/>
      <c r="G99" s="641"/>
      <c r="H99" s="641"/>
      <c r="I99" s="641"/>
      <c r="J99" s="641"/>
      <c r="K99" s="641"/>
      <c r="L99" s="641"/>
      <c r="M99" s="641"/>
      <c r="N99" s="642" t="s">
        <v>32</v>
      </c>
      <c r="O99" s="642"/>
      <c r="P99" s="633"/>
      <c r="Q99" s="633"/>
      <c r="R99" s="633"/>
      <c r="S99" s="633"/>
      <c r="T99" s="633"/>
      <c r="U99" s="633"/>
      <c r="V99" s="633"/>
    </row>
    <row r="100" spans="1:103" ht="12.75" customHeight="1" x14ac:dyDescent="0.2">
      <c r="A100" s="639"/>
      <c r="B100" s="640"/>
      <c r="C100" s="641" t="s">
        <v>33</v>
      </c>
      <c r="D100" s="641"/>
      <c r="E100" s="641"/>
      <c r="F100" s="641"/>
      <c r="G100" s="641"/>
      <c r="H100" s="641"/>
      <c r="I100" s="641"/>
      <c r="J100" s="641"/>
      <c r="K100" s="641"/>
      <c r="L100" s="641"/>
      <c r="M100" s="642" t="s">
        <v>34</v>
      </c>
      <c r="N100" s="642"/>
      <c r="O100" s="642"/>
      <c r="P100" s="633"/>
      <c r="Q100" s="633"/>
      <c r="R100" s="633"/>
      <c r="S100" s="633"/>
      <c r="T100" s="633"/>
      <c r="U100" s="633"/>
      <c r="V100" s="633"/>
    </row>
    <row r="101" spans="1:103" ht="25.5" customHeight="1" x14ac:dyDescent="0.2">
      <c r="A101" s="639"/>
      <c r="B101" s="640"/>
      <c r="C101" s="641" t="s">
        <v>35</v>
      </c>
      <c r="D101" s="641"/>
      <c r="E101" s="641"/>
      <c r="F101" s="641" t="s">
        <v>36</v>
      </c>
      <c r="G101" s="641"/>
      <c r="H101" s="641"/>
      <c r="I101" s="642" t="s">
        <v>37</v>
      </c>
      <c r="J101" s="642"/>
      <c r="K101" s="642" t="s">
        <v>38</v>
      </c>
      <c r="L101" s="642"/>
      <c r="M101" s="642"/>
      <c r="N101" s="633" t="s">
        <v>39</v>
      </c>
      <c r="O101" s="633" t="s">
        <v>40</v>
      </c>
      <c r="P101" s="633"/>
      <c r="Q101" s="633"/>
      <c r="R101" s="633"/>
      <c r="S101" s="633"/>
      <c r="T101" s="633"/>
      <c r="U101" s="633"/>
      <c r="V101" s="633"/>
    </row>
    <row r="102" spans="1:103" s="212" customFormat="1" ht="101.25" customHeight="1" x14ac:dyDescent="0.2">
      <c r="A102" s="639"/>
      <c r="B102" s="640"/>
      <c r="C102" s="211" t="s">
        <v>41</v>
      </c>
      <c r="D102" s="335" t="s">
        <v>42</v>
      </c>
      <c r="E102" s="211" t="s">
        <v>43</v>
      </c>
      <c r="F102" s="211" t="s">
        <v>44</v>
      </c>
      <c r="G102" s="335" t="s">
        <v>45</v>
      </c>
      <c r="H102" s="211" t="s">
        <v>46</v>
      </c>
      <c r="I102" s="335" t="s">
        <v>47</v>
      </c>
      <c r="J102" s="335" t="s">
        <v>48</v>
      </c>
      <c r="K102" s="335" t="s">
        <v>49</v>
      </c>
      <c r="L102" s="335" t="s">
        <v>50</v>
      </c>
      <c r="M102" s="642"/>
      <c r="N102" s="633"/>
      <c r="O102" s="633"/>
      <c r="P102" s="633"/>
      <c r="Q102" s="633"/>
      <c r="R102" s="633"/>
      <c r="S102" s="633"/>
      <c r="T102" s="633"/>
      <c r="U102" s="633"/>
      <c r="V102" s="633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</row>
    <row r="103" spans="1:103" s="131" customFormat="1" x14ac:dyDescent="0.2">
      <c r="A103" s="129" t="s">
        <v>4</v>
      </c>
      <c r="B103" s="129" t="s">
        <v>5</v>
      </c>
      <c r="C103" s="129" t="s">
        <v>6</v>
      </c>
      <c r="D103" s="129" t="s">
        <v>7</v>
      </c>
      <c r="E103" s="129" t="s">
        <v>51</v>
      </c>
      <c r="F103" s="129" t="s">
        <v>52</v>
      </c>
      <c r="G103" s="129" t="s">
        <v>53</v>
      </c>
      <c r="H103" s="129" t="s">
        <v>54</v>
      </c>
      <c r="I103" s="129" t="s">
        <v>55</v>
      </c>
      <c r="J103" s="129" t="s">
        <v>56</v>
      </c>
      <c r="K103" s="129" t="s">
        <v>57</v>
      </c>
      <c r="L103" s="129" t="s">
        <v>58</v>
      </c>
      <c r="M103" s="129" t="s">
        <v>59</v>
      </c>
      <c r="N103" s="129" t="s">
        <v>60</v>
      </c>
      <c r="O103" s="129" t="s">
        <v>61</v>
      </c>
      <c r="P103" s="132" t="s">
        <v>62</v>
      </c>
      <c r="Q103" s="129" t="s">
        <v>63</v>
      </c>
      <c r="R103" s="129" t="s">
        <v>64</v>
      </c>
      <c r="S103" s="129" t="s">
        <v>65</v>
      </c>
      <c r="T103" s="132" t="s">
        <v>66</v>
      </c>
      <c r="U103" s="129" t="s">
        <v>67</v>
      </c>
      <c r="V103" s="129" t="s">
        <v>68</v>
      </c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</row>
    <row r="104" spans="1:103" s="131" customFormat="1" ht="22.5" customHeight="1" x14ac:dyDescent="0.2">
      <c r="A104" s="132" t="s">
        <v>4</v>
      </c>
      <c r="B104" s="132" t="s">
        <v>544</v>
      </c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4" t="s">
        <v>4</v>
      </c>
      <c r="N104" s="255"/>
      <c r="O104" s="254"/>
      <c r="P104" s="256" t="s">
        <v>522</v>
      </c>
      <c r="Q104" s="297"/>
      <c r="R104" s="257" t="s">
        <v>524</v>
      </c>
      <c r="S104" s="258"/>
      <c r="T104" s="259"/>
      <c r="U104" s="257" t="s">
        <v>521</v>
      </c>
      <c r="V104" s="311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</row>
    <row r="105" spans="1:103" s="131" customFormat="1" ht="20.25" customHeight="1" x14ac:dyDescent="0.2">
      <c r="A105" s="263" t="s">
        <v>5</v>
      </c>
      <c r="B105" s="132" t="s">
        <v>544</v>
      </c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4" t="s">
        <v>4</v>
      </c>
      <c r="N105" s="255"/>
      <c r="O105" s="254"/>
      <c r="P105" s="264" t="s">
        <v>395</v>
      </c>
      <c r="Q105" s="310">
        <v>0.32201999999999997</v>
      </c>
      <c r="R105" s="257"/>
      <c r="S105" s="258"/>
      <c r="T105" s="310">
        <v>0.32201999999999997</v>
      </c>
      <c r="U105" s="257" t="s">
        <v>401</v>
      </c>
      <c r="V105" s="312" t="s">
        <v>541</v>
      </c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</row>
    <row r="106" spans="1:103" s="133" customFormat="1" ht="20.25" customHeight="1" x14ac:dyDescent="0.2">
      <c r="A106" s="132" t="s">
        <v>6</v>
      </c>
      <c r="B106" s="132" t="s">
        <v>544</v>
      </c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8">
        <v>1</v>
      </c>
      <c r="N106" s="338"/>
      <c r="O106" s="338"/>
      <c r="P106" s="260" t="s">
        <v>341</v>
      </c>
      <c r="Q106" s="261">
        <f t="shared" ref="Q106:Q107" si="5">T106/S106</f>
        <v>0</v>
      </c>
      <c r="R106" s="337" t="s">
        <v>400</v>
      </c>
      <c r="S106" s="337">
        <v>3.55</v>
      </c>
      <c r="T106" s="262"/>
      <c r="U106" s="338" t="s">
        <v>402</v>
      </c>
      <c r="V106" s="313"/>
    </row>
    <row r="107" spans="1:103" s="133" customFormat="1" ht="18.75" customHeight="1" x14ac:dyDescent="0.2">
      <c r="A107" s="132" t="s">
        <v>7</v>
      </c>
      <c r="B107" s="132" t="s">
        <v>544</v>
      </c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8">
        <v>1</v>
      </c>
      <c r="N107" s="338"/>
      <c r="O107" s="338"/>
      <c r="P107" s="260" t="s">
        <v>342</v>
      </c>
      <c r="Q107" s="261">
        <f t="shared" si="5"/>
        <v>0</v>
      </c>
      <c r="R107" s="337" t="s">
        <v>400</v>
      </c>
      <c r="S107" s="337">
        <v>3.55</v>
      </c>
      <c r="T107" s="262"/>
      <c r="U107" s="338" t="s">
        <v>402</v>
      </c>
      <c r="V107" s="313"/>
    </row>
    <row r="110" spans="1:103" x14ac:dyDescent="0.2">
      <c r="V110" s="402" t="s">
        <v>173</v>
      </c>
    </row>
    <row r="111" spans="1:103" ht="10.5" customHeight="1" x14ac:dyDescent="0.2">
      <c r="U111" s="242"/>
      <c r="V111" s="402" t="s">
        <v>15</v>
      </c>
    </row>
    <row r="113" spans="1:103" s="347" customFormat="1" ht="15.75" x14ac:dyDescent="0.25">
      <c r="A113" s="635" t="s">
        <v>20</v>
      </c>
      <c r="B113" s="635"/>
      <c r="C113" s="635"/>
      <c r="D113" s="635"/>
      <c r="E113" s="635"/>
      <c r="F113" s="635"/>
      <c r="G113" s="635"/>
      <c r="H113" s="635"/>
      <c r="I113" s="635"/>
      <c r="J113" s="635"/>
      <c r="K113" s="635"/>
      <c r="L113" s="635"/>
      <c r="M113" s="635"/>
      <c r="N113" s="635"/>
      <c r="O113" s="635"/>
      <c r="P113" s="635"/>
      <c r="Q113" s="635"/>
      <c r="R113" s="635"/>
      <c r="S113" s="635"/>
      <c r="T113" s="635"/>
      <c r="U113" s="635"/>
      <c r="V113" s="635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</row>
    <row r="114" spans="1:103" s="18" customFormat="1" ht="15.75" x14ac:dyDescent="0.25">
      <c r="M114" s="19" t="s">
        <v>21</v>
      </c>
      <c r="N114" s="636" t="s">
        <v>16</v>
      </c>
      <c r="O114" s="636"/>
      <c r="P114" s="636"/>
      <c r="Q114" s="636"/>
      <c r="R114" s="636"/>
      <c r="S114" s="636"/>
      <c r="T114" s="636"/>
      <c r="V114" s="389"/>
    </row>
    <row r="115" spans="1:103" s="208" customFormat="1" ht="15.75" x14ac:dyDescent="0.25">
      <c r="N115" s="637" t="s">
        <v>13</v>
      </c>
      <c r="O115" s="637"/>
      <c r="P115" s="637"/>
      <c r="Q115" s="637"/>
      <c r="R115" s="637"/>
      <c r="S115" s="637"/>
      <c r="T115" s="637"/>
      <c r="V115" s="403"/>
    </row>
    <row r="116" spans="1:103" s="209" customFormat="1" ht="33.75" customHeight="1" x14ac:dyDescent="0.25">
      <c r="A116" s="638" t="s">
        <v>548</v>
      </c>
      <c r="B116" s="638"/>
      <c r="C116" s="638"/>
      <c r="D116" s="638"/>
      <c r="E116" s="638"/>
      <c r="F116" s="638"/>
      <c r="G116" s="638"/>
      <c r="H116" s="638"/>
      <c r="I116" s="638"/>
      <c r="J116" s="638"/>
      <c r="K116" s="638"/>
      <c r="L116" s="638"/>
      <c r="M116" s="638"/>
      <c r="N116" s="638"/>
      <c r="O116" s="638"/>
      <c r="P116" s="638"/>
      <c r="Q116" s="638"/>
      <c r="R116" s="638"/>
      <c r="S116" s="638"/>
      <c r="T116" s="638"/>
      <c r="U116" s="638"/>
      <c r="V116" s="638"/>
    </row>
    <row r="117" spans="1:103" s="210" customFormat="1" ht="12.75" customHeight="1" x14ac:dyDescent="0.2">
      <c r="A117" s="639" t="s">
        <v>3</v>
      </c>
      <c r="B117" s="640" t="s">
        <v>22</v>
      </c>
      <c r="C117" s="641" t="s">
        <v>23</v>
      </c>
      <c r="D117" s="641"/>
      <c r="E117" s="641"/>
      <c r="F117" s="641"/>
      <c r="G117" s="641"/>
      <c r="H117" s="641"/>
      <c r="I117" s="641"/>
      <c r="J117" s="641"/>
      <c r="K117" s="641"/>
      <c r="L117" s="641"/>
      <c r="M117" s="641"/>
      <c r="N117" s="641"/>
      <c r="O117" s="641"/>
      <c r="P117" s="633" t="s">
        <v>24</v>
      </c>
      <c r="Q117" s="633" t="s">
        <v>25</v>
      </c>
      <c r="R117" s="633" t="s">
        <v>26</v>
      </c>
      <c r="S117" s="633" t="s">
        <v>27</v>
      </c>
      <c r="T117" s="633" t="s">
        <v>28</v>
      </c>
      <c r="U117" s="633" t="s">
        <v>29</v>
      </c>
      <c r="V117" s="633" t="s">
        <v>30</v>
      </c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</row>
    <row r="118" spans="1:103" ht="12.75" customHeight="1" x14ac:dyDescent="0.2">
      <c r="A118" s="639"/>
      <c r="B118" s="640"/>
      <c r="C118" s="641" t="s">
        <v>31</v>
      </c>
      <c r="D118" s="641"/>
      <c r="E118" s="641"/>
      <c r="F118" s="641"/>
      <c r="G118" s="641"/>
      <c r="H118" s="641"/>
      <c r="I118" s="641"/>
      <c r="J118" s="641"/>
      <c r="K118" s="641"/>
      <c r="L118" s="641"/>
      <c r="M118" s="641"/>
      <c r="N118" s="642" t="s">
        <v>32</v>
      </c>
      <c r="O118" s="642"/>
      <c r="P118" s="633"/>
      <c r="Q118" s="633"/>
      <c r="R118" s="633"/>
      <c r="S118" s="633"/>
      <c r="T118" s="633"/>
      <c r="U118" s="633"/>
      <c r="V118" s="633"/>
    </row>
    <row r="119" spans="1:103" ht="12.75" customHeight="1" x14ac:dyDescent="0.2">
      <c r="A119" s="639"/>
      <c r="B119" s="640"/>
      <c r="C119" s="641" t="s">
        <v>33</v>
      </c>
      <c r="D119" s="641"/>
      <c r="E119" s="641"/>
      <c r="F119" s="641"/>
      <c r="G119" s="641"/>
      <c r="H119" s="641"/>
      <c r="I119" s="641"/>
      <c r="J119" s="641"/>
      <c r="K119" s="641"/>
      <c r="L119" s="641"/>
      <c r="M119" s="642" t="s">
        <v>34</v>
      </c>
      <c r="N119" s="642"/>
      <c r="O119" s="642"/>
      <c r="P119" s="633"/>
      <c r="Q119" s="633"/>
      <c r="R119" s="633"/>
      <c r="S119" s="633"/>
      <c r="T119" s="633"/>
      <c r="U119" s="633"/>
      <c r="V119" s="633"/>
    </row>
    <row r="120" spans="1:103" ht="25.5" customHeight="1" x14ac:dyDescent="0.2">
      <c r="A120" s="639"/>
      <c r="B120" s="640"/>
      <c r="C120" s="641" t="s">
        <v>35</v>
      </c>
      <c r="D120" s="641"/>
      <c r="E120" s="641"/>
      <c r="F120" s="641" t="s">
        <v>36</v>
      </c>
      <c r="G120" s="641"/>
      <c r="H120" s="641"/>
      <c r="I120" s="642" t="s">
        <v>37</v>
      </c>
      <c r="J120" s="642"/>
      <c r="K120" s="642" t="s">
        <v>38</v>
      </c>
      <c r="L120" s="642"/>
      <c r="M120" s="642"/>
      <c r="N120" s="633" t="s">
        <v>39</v>
      </c>
      <c r="O120" s="633" t="s">
        <v>40</v>
      </c>
      <c r="P120" s="633"/>
      <c r="Q120" s="633"/>
      <c r="R120" s="633"/>
      <c r="S120" s="633"/>
      <c r="T120" s="633"/>
      <c r="U120" s="633"/>
      <c r="V120" s="633"/>
    </row>
    <row r="121" spans="1:103" s="212" customFormat="1" ht="101.25" customHeight="1" x14ac:dyDescent="0.2">
      <c r="A121" s="639"/>
      <c r="B121" s="640"/>
      <c r="C121" s="211" t="s">
        <v>41</v>
      </c>
      <c r="D121" s="344" t="s">
        <v>42</v>
      </c>
      <c r="E121" s="211" t="s">
        <v>43</v>
      </c>
      <c r="F121" s="211" t="s">
        <v>44</v>
      </c>
      <c r="G121" s="344" t="s">
        <v>45</v>
      </c>
      <c r="H121" s="211" t="s">
        <v>46</v>
      </c>
      <c r="I121" s="344" t="s">
        <v>47</v>
      </c>
      <c r="J121" s="344" t="s">
        <v>48</v>
      </c>
      <c r="K121" s="344" t="s">
        <v>49</v>
      </c>
      <c r="L121" s="344" t="s">
        <v>50</v>
      </c>
      <c r="M121" s="642"/>
      <c r="N121" s="633"/>
      <c r="O121" s="633"/>
      <c r="P121" s="633"/>
      <c r="Q121" s="633"/>
      <c r="R121" s="633"/>
      <c r="S121" s="633"/>
      <c r="T121" s="633"/>
      <c r="U121" s="633"/>
      <c r="V121" s="633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</row>
    <row r="122" spans="1:103" s="131" customFormat="1" x14ac:dyDescent="0.2">
      <c r="A122" s="129" t="s">
        <v>4</v>
      </c>
      <c r="B122" s="129" t="s">
        <v>5</v>
      </c>
      <c r="C122" s="129" t="s">
        <v>6</v>
      </c>
      <c r="D122" s="129" t="s">
        <v>7</v>
      </c>
      <c r="E122" s="129" t="s">
        <v>51</v>
      </c>
      <c r="F122" s="129" t="s">
        <v>52</v>
      </c>
      <c r="G122" s="129" t="s">
        <v>53</v>
      </c>
      <c r="H122" s="129" t="s">
        <v>54</v>
      </c>
      <c r="I122" s="129" t="s">
        <v>55</v>
      </c>
      <c r="J122" s="129" t="s">
        <v>56</v>
      </c>
      <c r="K122" s="129" t="s">
        <v>57</v>
      </c>
      <c r="L122" s="129" t="s">
        <v>58</v>
      </c>
      <c r="M122" s="129" t="s">
        <v>59</v>
      </c>
      <c r="N122" s="129" t="s">
        <v>60</v>
      </c>
      <c r="O122" s="129" t="s">
        <v>61</v>
      </c>
      <c r="P122" s="132" t="s">
        <v>62</v>
      </c>
      <c r="Q122" s="129" t="s">
        <v>63</v>
      </c>
      <c r="R122" s="129" t="s">
        <v>64</v>
      </c>
      <c r="S122" s="129" t="s">
        <v>65</v>
      </c>
      <c r="T122" s="132" t="s">
        <v>66</v>
      </c>
      <c r="U122" s="129" t="s">
        <v>67</v>
      </c>
      <c r="V122" s="129" t="s">
        <v>68</v>
      </c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</row>
    <row r="123" spans="1:103" s="131" customFormat="1" ht="22.5" customHeight="1" x14ac:dyDescent="0.2">
      <c r="A123" s="132" t="s">
        <v>4</v>
      </c>
      <c r="B123" s="132" t="s">
        <v>551</v>
      </c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4" t="s">
        <v>4</v>
      </c>
      <c r="N123" s="255"/>
      <c r="O123" s="254"/>
      <c r="P123" s="256" t="s">
        <v>522</v>
      </c>
      <c r="Q123" s="297"/>
      <c r="R123" s="257" t="s">
        <v>524</v>
      </c>
      <c r="S123" s="258"/>
      <c r="T123" s="259"/>
      <c r="U123" s="257" t="s">
        <v>521</v>
      </c>
      <c r="V123" s="311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</row>
    <row r="124" spans="1:103" s="131" customFormat="1" ht="20.25" customHeight="1" x14ac:dyDescent="0.2">
      <c r="A124" s="263" t="s">
        <v>5</v>
      </c>
      <c r="B124" s="132" t="s">
        <v>551</v>
      </c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4" t="s">
        <v>4</v>
      </c>
      <c r="N124" s="255"/>
      <c r="O124" s="254"/>
      <c r="P124" s="264" t="s">
        <v>395</v>
      </c>
      <c r="Q124" s="310">
        <v>0.35109000000000001</v>
      </c>
      <c r="R124" s="257"/>
      <c r="S124" s="258"/>
      <c r="T124" s="310">
        <v>0.35109000000000001</v>
      </c>
      <c r="U124" s="257" t="s">
        <v>401</v>
      </c>
      <c r="V124" s="312" t="s">
        <v>552</v>
      </c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</row>
    <row r="125" spans="1:103" s="133" customFormat="1" ht="20.25" customHeight="1" x14ac:dyDescent="0.2">
      <c r="A125" s="132" t="s">
        <v>6</v>
      </c>
      <c r="B125" s="132" t="s">
        <v>551</v>
      </c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6">
        <v>1</v>
      </c>
      <c r="N125" s="346"/>
      <c r="O125" s="346"/>
      <c r="P125" s="260" t="s">
        <v>341</v>
      </c>
      <c r="Q125" s="261">
        <f t="shared" ref="Q125:Q126" si="6">T125/S125</f>
        <v>0</v>
      </c>
      <c r="R125" s="345" t="s">
        <v>400</v>
      </c>
      <c r="S125" s="345">
        <v>3.55</v>
      </c>
      <c r="T125" s="262"/>
      <c r="U125" s="346" t="s">
        <v>402</v>
      </c>
      <c r="V125" s="313"/>
    </row>
    <row r="126" spans="1:103" s="133" customFormat="1" ht="18.75" customHeight="1" x14ac:dyDescent="0.2">
      <c r="A126" s="132" t="s">
        <v>7</v>
      </c>
      <c r="B126" s="132" t="s">
        <v>551</v>
      </c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6">
        <v>1</v>
      </c>
      <c r="N126" s="346"/>
      <c r="O126" s="346"/>
      <c r="P126" s="260" t="s">
        <v>342</v>
      </c>
      <c r="Q126" s="261">
        <f t="shared" si="6"/>
        <v>0</v>
      </c>
      <c r="R126" s="345" t="s">
        <v>400</v>
      </c>
      <c r="S126" s="345">
        <v>3.55</v>
      </c>
      <c r="T126" s="262"/>
      <c r="U126" s="346" t="s">
        <v>402</v>
      </c>
      <c r="V126" s="313"/>
    </row>
    <row r="129" spans="1:103" x14ac:dyDescent="0.2">
      <c r="V129" s="402" t="s">
        <v>173</v>
      </c>
    </row>
    <row r="130" spans="1:103" ht="10.5" customHeight="1" x14ac:dyDescent="0.2">
      <c r="U130" s="242"/>
      <c r="V130" s="402" t="s">
        <v>15</v>
      </c>
    </row>
    <row r="132" spans="1:103" s="351" customFormat="1" ht="15.75" x14ac:dyDescent="0.25">
      <c r="A132" s="635" t="s">
        <v>20</v>
      </c>
      <c r="B132" s="635"/>
      <c r="C132" s="635"/>
      <c r="D132" s="635"/>
      <c r="E132" s="635"/>
      <c r="F132" s="635"/>
      <c r="G132" s="635"/>
      <c r="H132" s="635"/>
      <c r="I132" s="635"/>
      <c r="J132" s="635"/>
      <c r="K132" s="635"/>
      <c r="L132" s="635"/>
      <c r="M132" s="635"/>
      <c r="N132" s="635"/>
      <c r="O132" s="635"/>
      <c r="P132" s="635"/>
      <c r="Q132" s="635"/>
      <c r="R132" s="635"/>
      <c r="S132" s="635"/>
      <c r="T132" s="635"/>
      <c r="U132" s="635"/>
      <c r="V132" s="635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</row>
    <row r="133" spans="1:103" s="18" customFormat="1" ht="15.75" x14ac:dyDescent="0.25">
      <c r="M133" s="19" t="s">
        <v>21</v>
      </c>
      <c r="N133" s="636" t="s">
        <v>16</v>
      </c>
      <c r="O133" s="636"/>
      <c r="P133" s="636"/>
      <c r="Q133" s="636"/>
      <c r="R133" s="636"/>
      <c r="S133" s="636"/>
      <c r="T133" s="636"/>
      <c r="V133" s="389"/>
    </row>
    <row r="134" spans="1:103" s="208" customFormat="1" ht="15.75" x14ac:dyDescent="0.25">
      <c r="N134" s="637" t="s">
        <v>13</v>
      </c>
      <c r="O134" s="637"/>
      <c r="P134" s="637"/>
      <c r="Q134" s="637"/>
      <c r="R134" s="637"/>
      <c r="S134" s="637"/>
      <c r="T134" s="637"/>
      <c r="V134" s="403"/>
    </row>
    <row r="135" spans="1:103" s="209" customFormat="1" ht="18" customHeight="1" x14ac:dyDescent="0.25">
      <c r="A135" s="638" t="s">
        <v>550</v>
      </c>
      <c r="B135" s="638"/>
      <c r="C135" s="638"/>
      <c r="D135" s="638"/>
      <c r="E135" s="638"/>
      <c r="F135" s="638"/>
      <c r="G135" s="638"/>
      <c r="H135" s="638"/>
      <c r="I135" s="638"/>
      <c r="J135" s="638"/>
      <c r="K135" s="638"/>
      <c r="L135" s="638"/>
      <c r="M135" s="638"/>
      <c r="N135" s="638"/>
      <c r="O135" s="638"/>
      <c r="P135" s="638"/>
      <c r="Q135" s="638"/>
      <c r="R135" s="638"/>
      <c r="S135" s="638"/>
      <c r="T135" s="638"/>
      <c r="U135" s="638"/>
      <c r="V135" s="638"/>
    </row>
    <row r="136" spans="1:103" s="210" customFormat="1" ht="12.75" customHeight="1" x14ac:dyDescent="0.2">
      <c r="A136" s="639" t="s">
        <v>3</v>
      </c>
      <c r="B136" s="640" t="s">
        <v>22</v>
      </c>
      <c r="C136" s="641" t="s">
        <v>23</v>
      </c>
      <c r="D136" s="641"/>
      <c r="E136" s="641"/>
      <c r="F136" s="641"/>
      <c r="G136" s="641"/>
      <c r="H136" s="641"/>
      <c r="I136" s="641"/>
      <c r="J136" s="641"/>
      <c r="K136" s="641"/>
      <c r="L136" s="641"/>
      <c r="M136" s="641"/>
      <c r="N136" s="641"/>
      <c r="O136" s="641"/>
      <c r="P136" s="633" t="s">
        <v>24</v>
      </c>
      <c r="Q136" s="633" t="s">
        <v>25</v>
      </c>
      <c r="R136" s="633" t="s">
        <v>26</v>
      </c>
      <c r="S136" s="633" t="s">
        <v>27</v>
      </c>
      <c r="T136" s="633" t="s">
        <v>28</v>
      </c>
      <c r="U136" s="633" t="s">
        <v>29</v>
      </c>
      <c r="V136" s="633" t="s">
        <v>30</v>
      </c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</row>
    <row r="137" spans="1:103" ht="12.75" customHeight="1" x14ac:dyDescent="0.2">
      <c r="A137" s="639"/>
      <c r="B137" s="640"/>
      <c r="C137" s="641" t="s">
        <v>31</v>
      </c>
      <c r="D137" s="641"/>
      <c r="E137" s="641"/>
      <c r="F137" s="641"/>
      <c r="G137" s="641"/>
      <c r="H137" s="641"/>
      <c r="I137" s="641"/>
      <c r="J137" s="641"/>
      <c r="K137" s="641"/>
      <c r="L137" s="641"/>
      <c r="M137" s="641"/>
      <c r="N137" s="642" t="s">
        <v>32</v>
      </c>
      <c r="O137" s="642"/>
      <c r="P137" s="633"/>
      <c r="Q137" s="633"/>
      <c r="R137" s="633"/>
      <c r="S137" s="633"/>
      <c r="T137" s="633"/>
      <c r="U137" s="633"/>
      <c r="V137" s="633"/>
    </row>
    <row r="138" spans="1:103" ht="12.75" customHeight="1" x14ac:dyDescent="0.2">
      <c r="A138" s="639"/>
      <c r="B138" s="640"/>
      <c r="C138" s="641" t="s">
        <v>33</v>
      </c>
      <c r="D138" s="641"/>
      <c r="E138" s="641"/>
      <c r="F138" s="641"/>
      <c r="G138" s="641"/>
      <c r="H138" s="641"/>
      <c r="I138" s="641"/>
      <c r="J138" s="641"/>
      <c r="K138" s="641"/>
      <c r="L138" s="641"/>
      <c r="M138" s="642" t="s">
        <v>34</v>
      </c>
      <c r="N138" s="642"/>
      <c r="O138" s="642"/>
      <c r="P138" s="633"/>
      <c r="Q138" s="633"/>
      <c r="R138" s="633"/>
      <c r="S138" s="633"/>
      <c r="T138" s="633"/>
      <c r="U138" s="633"/>
      <c r="V138" s="633"/>
    </row>
    <row r="139" spans="1:103" ht="25.5" customHeight="1" x14ac:dyDescent="0.2">
      <c r="A139" s="639"/>
      <c r="B139" s="640"/>
      <c r="C139" s="641" t="s">
        <v>35</v>
      </c>
      <c r="D139" s="641"/>
      <c r="E139" s="641"/>
      <c r="F139" s="641" t="s">
        <v>36</v>
      </c>
      <c r="G139" s="641"/>
      <c r="H139" s="641"/>
      <c r="I139" s="642" t="s">
        <v>37</v>
      </c>
      <c r="J139" s="642"/>
      <c r="K139" s="642" t="s">
        <v>38</v>
      </c>
      <c r="L139" s="642"/>
      <c r="M139" s="642"/>
      <c r="N139" s="633" t="s">
        <v>39</v>
      </c>
      <c r="O139" s="633" t="s">
        <v>40</v>
      </c>
      <c r="P139" s="633"/>
      <c r="Q139" s="633"/>
      <c r="R139" s="633"/>
      <c r="S139" s="633"/>
      <c r="T139" s="633"/>
      <c r="U139" s="633"/>
      <c r="V139" s="633"/>
    </row>
    <row r="140" spans="1:103" s="212" customFormat="1" ht="101.25" customHeight="1" x14ac:dyDescent="0.2">
      <c r="A140" s="639"/>
      <c r="B140" s="640"/>
      <c r="C140" s="211" t="s">
        <v>41</v>
      </c>
      <c r="D140" s="352" t="s">
        <v>42</v>
      </c>
      <c r="E140" s="211" t="s">
        <v>43</v>
      </c>
      <c r="F140" s="211" t="s">
        <v>44</v>
      </c>
      <c r="G140" s="352" t="s">
        <v>45</v>
      </c>
      <c r="H140" s="211" t="s">
        <v>46</v>
      </c>
      <c r="I140" s="352" t="s">
        <v>47</v>
      </c>
      <c r="J140" s="352" t="s">
        <v>48</v>
      </c>
      <c r="K140" s="352" t="s">
        <v>49</v>
      </c>
      <c r="L140" s="352" t="s">
        <v>50</v>
      </c>
      <c r="M140" s="642"/>
      <c r="N140" s="633"/>
      <c r="O140" s="633"/>
      <c r="P140" s="633"/>
      <c r="Q140" s="633"/>
      <c r="R140" s="633"/>
      <c r="S140" s="633"/>
      <c r="T140" s="633"/>
      <c r="U140" s="633"/>
      <c r="V140" s="633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</row>
    <row r="141" spans="1:103" s="131" customFormat="1" x14ac:dyDescent="0.2">
      <c r="A141" s="129" t="s">
        <v>4</v>
      </c>
      <c r="B141" s="129" t="s">
        <v>5</v>
      </c>
      <c r="C141" s="129" t="s">
        <v>6</v>
      </c>
      <c r="D141" s="129" t="s">
        <v>7</v>
      </c>
      <c r="E141" s="129" t="s">
        <v>51</v>
      </c>
      <c r="F141" s="129" t="s">
        <v>52</v>
      </c>
      <c r="G141" s="129" t="s">
        <v>53</v>
      </c>
      <c r="H141" s="129" t="s">
        <v>54</v>
      </c>
      <c r="I141" s="129" t="s">
        <v>55</v>
      </c>
      <c r="J141" s="129" t="s">
        <v>56</v>
      </c>
      <c r="K141" s="129" t="s">
        <v>57</v>
      </c>
      <c r="L141" s="129" t="s">
        <v>58</v>
      </c>
      <c r="M141" s="129" t="s">
        <v>59</v>
      </c>
      <c r="N141" s="129" t="s">
        <v>60</v>
      </c>
      <c r="O141" s="129" t="s">
        <v>61</v>
      </c>
      <c r="P141" s="132" t="s">
        <v>62</v>
      </c>
      <c r="Q141" s="129" t="s">
        <v>63</v>
      </c>
      <c r="R141" s="129" t="s">
        <v>64</v>
      </c>
      <c r="S141" s="129" t="s">
        <v>65</v>
      </c>
      <c r="T141" s="132" t="s">
        <v>66</v>
      </c>
      <c r="U141" s="129" t="s">
        <v>67</v>
      </c>
      <c r="V141" s="129" t="s">
        <v>68</v>
      </c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</row>
    <row r="142" spans="1:103" s="131" customFormat="1" ht="20.25" customHeight="1" x14ac:dyDescent="0.2">
      <c r="A142" s="263" t="s">
        <v>4</v>
      </c>
      <c r="B142" s="132" t="s">
        <v>556</v>
      </c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4" t="s">
        <v>4</v>
      </c>
      <c r="N142" s="255"/>
      <c r="O142" s="254"/>
      <c r="P142" s="264" t="s">
        <v>395</v>
      </c>
      <c r="Q142" s="310">
        <v>0.25383</v>
      </c>
      <c r="R142" s="257"/>
      <c r="S142" s="258"/>
      <c r="T142" s="310">
        <v>0.25383</v>
      </c>
      <c r="U142" s="257" t="s">
        <v>401</v>
      </c>
      <c r="V142" s="312" t="s">
        <v>558</v>
      </c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</row>
    <row r="143" spans="1:103" s="133" customFormat="1" ht="20.25" customHeight="1" x14ac:dyDescent="0.2">
      <c r="A143" s="132" t="s">
        <v>5</v>
      </c>
      <c r="B143" s="263" t="s">
        <v>556</v>
      </c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253">
        <v>1</v>
      </c>
      <c r="N143" s="358"/>
      <c r="O143" s="358"/>
      <c r="P143" s="361" t="s">
        <v>555</v>
      </c>
      <c r="Q143" s="362">
        <f>T143/S143</f>
        <v>0.43</v>
      </c>
      <c r="R143" s="362" t="s">
        <v>557</v>
      </c>
      <c r="S143" s="362">
        <v>3</v>
      </c>
      <c r="T143" s="362">
        <v>1.29</v>
      </c>
      <c r="U143" s="362" t="s">
        <v>599</v>
      </c>
      <c r="V143" s="391" t="s">
        <v>600</v>
      </c>
    </row>
    <row r="144" spans="1:103" s="133" customFormat="1" ht="45.75" customHeight="1" x14ac:dyDescent="0.2">
      <c r="A144" s="356" t="s">
        <v>6</v>
      </c>
      <c r="B144" s="263" t="s">
        <v>556</v>
      </c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4">
        <v>1</v>
      </c>
      <c r="N144" s="358"/>
      <c r="O144" s="358"/>
      <c r="P144" s="359" t="s">
        <v>561</v>
      </c>
      <c r="Q144" s="253">
        <f>T144/S144</f>
        <v>0.36</v>
      </c>
      <c r="R144" s="253" t="s">
        <v>562</v>
      </c>
      <c r="S144" s="253">
        <v>2</v>
      </c>
      <c r="T144" s="253">
        <v>0.72</v>
      </c>
      <c r="U144" s="643" t="s">
        <v>559</v>
      </c>
      <c r="V144" s="253" t="s">
        <v>560</v>
      </c>
    </row>
    <row r="145" spans="1:103" ht="30.75" customHeight="1" x14ac:dyDescent="0.2">
      <c r="A145" s="253">
        <v>4</v>
      </c>
      <c r="B145" s="263" t="s">
        <v>556</v>
      </c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7">
        <v>1</v>
      </c>
      <c r="N145" s="358"/>
      <c r="O145" s="358"/>
      <c r="P145" s="359" t="s">
        <v>563</v>
      </c>
      <c r="Q145" s="253">
        <f>T145/S145</f>
        <v>1.25383</v>
      </c>
      <c r="R145" s="253" t="s">
        <v>562</v>
      </c>
      <c r="S145" s="253">
        <v>1</v>
      </c>
      <c r="T145" s="253">
        <v>1.25383</v>
      </c>
      <c r="U145" s="644"/>
      <c r="V145" s="253" t="s">
        <v>564</v>
      </c>
    </row>
    <row r="146" spans="1:103" ht="30" customHeight="1" x14ac:dyDescent="0.2">
      <c r="A146" s="263" t="s">
        <v>51</v>
      </c>
      <c r="B146" s="263" t="s">
        <v>556</v>
      </c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253">
        <v>1</v>
      </c>
      <c r="N146" s="358"/>
      <c r="O146" s="358"/>
      <c r="P146" s="359" t="s">
        <v>566</v>
      </c>
      <c r="Q146" s="253">
        <f>T146/S146</f>
        <v>2.4380000000000002</v>
      </c>
      <c r="R146" s="253" t="s">
        <v>562</v>
      </c>
      <c r="S146" s="253">
        <v>1</v>
      </c>
      <c r="T146" s="253">
        <v>2.4380000000000002</v>
      </c>
      <c r="U146" s="645"/>
      <c r="V146" s="253" t="s">
        <v>565</v>
      </c>
      <c r="W146" s="358"/>
    </row>
    <row r="149" spans="1:103" x14ac:dyDescent="0.2">
      <c r="V149" s="402" t="s">
        <v>173</v>
      </c>
    </row>
    <row r="150" spans="1:103" ht="10.5" customHeight="1" x14ac:dyDescent="0.2">
      <c r="U150" s="242"/>
      <c r="V150" s="402" t="s">
        <v>15</v>
      </c>
    </row>
    <row r="152" spans="1:103" s="353" customFormat="1" ht="15.75" x14ac:dyDescent="0.25">
      <c r="A152" s="635" t="s">
        <v>20</v>
      </c>
      <c r="B152" s="635"/>
      <c r="C152" s="635"/>
      <c r="D152" s="635"/>
      <c r="E152" s="635"/>
      <c r="F152" s="635"/>
      <c r="G152" s="635"/>
      <c r="H152" s="635"/>
      <c r="I152" s="635"/>
      <c r="J152" s="635"/>
      <c r="K152" s="635"/>
      <c r="L152" s="635"/>
      <c r="M152" s="635"/>
      <c r="N152" s="635"/>
      <c r="O152" s="635"/>
      <c r="P152" s="635"/>
      <c r="Q152" s="635"/>
      <c r="R152" s="635"/>
      <c r="S152" s="635"/>
      <c r="T152" s="635"/>
      <c r="U152" s="635"/>
      <c r="V152" s="635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</row>
    <row r="153" spans="1:103" s="18" customFormat="1" ht="15.75" x14ac:dyDescent="0.25">
      <c r="M153" s="19" t="s">
        <v>21</v>
      </c>
      <c r="N153" s="636" t="s">
        <v>16</v>
      </c>
      <c r="O153" s="636"/>
      <c r="P153" s="636"/>
      <c r="Q153" s="636"/>
      <c r="R153" s="636"/>
      <c r="S153" s="636"/>
      <c r="T153" s="636"/>
      <c r="V153" s="389"/>
    </row>
    <row r="154" spans="1:103" s="208" customFormat="1" ht="15.75" x14ac:dyDescent="0.25">
      <c r="N154" s="637" t="s">
        <v>13</v>
      </c>
      <c r="O154" s="637"/>
      <c r="P154" s="637"/>
      <c r="Q154" s="637"/>
      <c r="R154" s="637"/>
      <c r="S154" s="637"/>
      <c r="T154" s="637"/>
      <c r="V154" s="403"/>
    </row>
    <row r="155" spans="1:103" s="209" customFormat="1" ht="18" customHeight="1" x14ac:dyDescent="0.25">
      <c r="A155" s="638" t="s">
        <v>567</v>
      </c>
      <c r="B155" s="638"/>
      <c r="C155" s="638"/>
      <c r="D155" s="638"/>
      <c r="E155" s="638"/>
      <c r="F155" s="638"/>
      <c r="G155" s="638"/>
      <c r="H155" s="638"/>
      <c r="I155" s="638"/>
      <c r="J155" s="638"/>
      <c r="K155" s="638"/>
      <c r="L155" s="638"/>
      <c r="M155" s="638"/>
      <c r="N155" s="638"/>
      <c r="O155" s="638"/>
      <c r="P155" s="638"/>
      <c r="Q155" s="638"/>
      <c r="R155" s="638"/>
      <c r="S155" s="638"/>
      <c r="T155" s="638"/>
      <c r="U155" s="638"/>
      <c r="V155" s="638"/>
    </row>
    <row r="156" spans="1:103" s="210" customFormat="1" ht="12.75" customHeight="1" x14ac:dyDescent="0.2">
      <c r="A156" s="639" t="s">
        <v>3</v>
      </c>
      <c r="B156" s="640" t="s">
        <v>22</v>
      </c>
      <c r="C156" s="641" t="s">
        <v>23</v>
      </c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1"/>
      <c r="O156" s="641"/>
      <c r="P156" s="633" t="s">
        <v>24</v>
      </c>
      <c r="Q156" s="633" t="s">
        <v>25</v>
      </c>
      <c r="R156" s="633" t="s">
        <v>26</v>
      </c>
      <c r="S156" s="633" t="s">
        <v>27</v>
      </c>
      <c r="T156" s="633" t="s">
        <v>28</v>
      </c>
      <c r="U156" s="633" t="s">
        <v>29</v>
      </c>
      <c r="V156" s="633" t="s">
        <v>30</v>
      </c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  <c r="CU156" s="130"/>
      <c r="CV156" s="130"/>
      <c r="CW156" s="130"/>
      <c r="CX156" s="130"/>
      <c r="CY156" s="130"/>
    </row>
    <row r="157" spans="1:103" ht="12.75" customHeight="1" x14ac:dyDescent="0.2">
      <c r="A157" s="639"/>
      <c r="B157" s="640"/>
      <c r="C157" s="641" t="s">
        <v>31</v>
      </c>
      <c r="D157" s="641"/>
      <c r="E157" s="641"/>
      <c r="F157" s="641"/>
      <c r="G157" s="641"/>
      <c r="H157" s="641"/>
      <c r="I157" s="641"/>
      <c r="J157" s="641"/>
      <c r="K157" s="641"/>
      <c r="L157" s="641"/>
      <c r="M157" s="641"/>
      <c r="N157" s="642" t="s">
        <v>32</v>
      </c>
      <c r="O157" s="642"/>
      <c r="P157" s="633"/>
      <c r="Q157" s="633"/>
      <c r="R157" s="633"/>
      <c r="S157" s="633"/>
      <c r="T157" s="633"/>
      <c r="U157" s="633"/>
      <c r="V157" s="633"/>
    </row>
    <row r="158" spans="1:103" ht="12.75" customHeight="1" x14ac:dyDescent="0.2">
      <c r="A158" s="639"/>
      <c r="B158" s="640"/>
      <c r="C158" s="641" t="s">
        <v>33</v>
      </c>
      <c r="D158" s="641"/>
      <c r="E158" s="641"/>
      <c r="F158" s="641"/>
      <c r="G158" s="641"/>
      <c r="H158" s="641"/>
      <c r="I158" s="641"/>
      <c r="J158" s="641"/>
      <c r="K158" s="641"/>
      <c r="L158" s="641"/>
      <c r="M158" s="642" t="s">
        <v>34</v>
      </c>
      <c r="N158" s="642"/>
      <c r="O158" s="642"/>
      <c r="P158" s="633"/>
      <c r="Q158" s="633"/>
      <c r="R158" s="633"/>
      <c r="S158" s="633"/>
      <c r="T158" s="633"/>
      <c r="U158" s="633"/>
      <c r="V158" s="633"/>
    </row>
    <row r="159" spans="1:103" ht="25.5" customHeight="1" x14ac:dyDescent="0.2">
      <c r="A159" s="639"/>
      <c r="B159" s="640"/>
      <c r="C159" s="641" t="s">
        <v>35</v>
      </c>
      <c r="D159" s="641"/>
      <c r="E159" s="641"/>
      <c r="F159" s="641" t="s">
        <v>36</v>
      </c>
      <c r="G159" s="641"/>
      <c r="H159" s="641"/>
      <c r="I159" s="642" t="s">
        <v>37</v>
      </c>
      <c r="J159" s="642"/>
      <c r="K159" s="642" t="s">
        <v>38</v>
      </c>
      <c r="L159" s="642"/>
      <c r="M159" s="642"/>
      <c r="N159" s="633" t="s">
        <v>39</v>
      </c>
      <c r="O159" s="633" t="s">
        <v>40</v>
      </c>
      <c r="P159" s="633"/>
      <c r="Q159" s="633"/>
      <c r="R159" s="633"/>
      <c r="S159" s="633"/>
      <c r="T159" s="633"/>
      <c r="U159" s="633"/>
      <c r="V159" s="633"/>
    </row>
    <row r="160" spans="1:103" s="212" customFormat="1" ht="91.5" customHeight="1" x14ac:dyDescent="0.2">
      <c r="A160" s="639"/>
      <c r="B160" s="640"/>
      <c r="C160" s="211" t="s">
        <v>41</v>
      </c>
      <c r="D160" s="355" t="s">
        <v>42</v>
      </c>
      <c r="E160" s="211" t="s">
        <v>43</v>
      </c>
      <c r="F160" s="211" t="s">
        <v>44</v>
      </c>
      <c r="G160" s="355" t="s">
        <v>45</v>
      </c>
      <c r="H160" s="211" t="s">
        <v>46</v>
      </c>
      <c r="I160" s="355" t="s">
        <v>47</v>
      </c>
      <c r="J160" s="355" t="s">
        <v>48</v>
      </c>
      <c r="K160" s="355" t="s">
        <v>49</v>
      </c>
      <c r="L160" s="355" t="s">
        <v>50</v>
      </c>
      <c r="M160" s="642"/>
      <c r="N160" s="633"/>
      <c r="O160" s="633"/>
      <c r="P160" s="633"/>
      <c r="Q160" s="633"/>
      <c r="R160" s="633"/>
      <c r="S160" s="633"/>
      <c r="T160" s="633"/>
      <c r="U160" s="633"/>
      <c r="V160" s="633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</row>
    <row r="161" spans="1:103" s="131" customFormat="1" x14ac:dyDescent="0.2">
      <c r="A161" s="129" t="s">
        <v>4</v>
      </c>
      <c r="B161" s="129" t="s">
        <v>5</v>
      </c>
      <c r="C161" s="129" t="s">
        <v>6</v>
      </c>
      <c r="D161" s="129" t="s">
        <v>7</v>
      </c>
      <c r="E161" s="129" t="s">
        <v>51</v>
      </c>
      <c r="F161" s="129" t="s">
        <v>52</v>
      </c>
      <c r="G161" s="129" t="s">
        <v>53</v>
      </c>
      <c r="H161" s="129" t="s">
        <v>54</v>
      </c>
      <c r="I161" s="129" t="s">
        <v>55</v>
      </c>
      <c r="J161" s="129" t="s">
        <v>56</v>
      </c>
      <c r="K161" s="129" t="s">
        <v>57</v>
      </c>
      <c r="L161" s="129" t="s">
        <v>58</v>
      </c>
      <c r="M161" s="129" t="s">
        <v>59</v>
      </c>
      <c r="N161" s="129" t="s">
        <v>60</v>
      </c>
      <c r="O161" s="129" t="s">
        <v>61</v>
      </c>
      <c r="P161" s="132" t="s">
        <v>62</v>
      </c>
      <c r="Q161" s="129" t="s">
        <v>63</v>
      </c>
      <c r="R161" s="129" t="s">
        <v>64</v>
      </c>
      <c r="S161" s="129" t="s">
        <v>65</v>
      </c>
      <c r="T161" s="132" t="s">
        <v>66</v>
      </c>
      <c r="U161" s="129" t="s">
        <v>67</v>
      </c>
      <c r="V161" s="129" t="s">
        <v>68</v>
      </c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  <c r="CU161" s="130"/>
      <c r="CV161" s="130"/>
      <c r="CW161" s="130"/>
      <c r="CX161" s="130"/>
      <c r="CY161" s="130"/>
    </row>
    <row r="162" spans="1:103" s="131" customFormat="1" ht="22.5" customHeight="1" x14ac:dyDescent="0.2">
      <c r="A162" s="132" t="s">
        <v>4</v>
      </c>
      <c r="B162" s="132" t="s">
        <v>569</v>
      </c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4" t="s">
        <v>4</v>
      </c>
      <c r="N162" s="255"/>
      <c r="O162" s="254"/>
      <c r="P162" s="256" t="s">
        <v>522</v>
      </c>
      <c r="Q162" s="369">
        <f>T162/S162</f>
        <v>1.0146296296296295</v>
      </c>
      <c r="R162" s="257" t="s">
        <v>524</v>
      </c>
      <c r="S162" s="258">
        <v>27</v>
      </c>
      <c r="T162" s="259">
        <v>27.395</v>
      </c>
      <c r="U162" s="257" t="s">
        <v>521</v>
      </c>
      <c r="V162" s="255" t="s">
        <v>571</v>
      </c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  <c r="CU162" s="130"/>
      <c r="CV162" s="130"/>
      <c r="CW162" s="130"/>
      <c r="CX162" s="130"/>
      <c r="CY162" s="130"/>
    </row>
    <row r="163" spans="1:103" s="131" customFormat="1" ht="20.25" customHeight="1" x14ac:dyDescent="0.2">
      <c r="A163" s="263" t="s">
        <v>5</v>
      </c>
      <c r="B163" s="132" t="s">
        <v>569</v>
      </c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4" t="s">
        <v>4</v>
      </c>
      <c r="N163" s="255"/>
      <c r="O163" s="254"/>
      <c r="P163" s="264" t="s">
        <v>395</v>
      </c>
      <c r="Q163" s="310">
        <v>0.39</v>
      </c>
      <c r="R163" s="257"/>
      <c r="S163" s="258"/>
      <c r="T163" s="372">
        <v>0.39</v>
      </c>
      <c r="U163" s="257" t="s">
        <v>401</v>
      </c>
      <c r="V163" s="312" t="s">
        <v>568</v>
      </c>
      <c r="W163" s="634"/>
      <c r="X163" s="634"/>
      <c r="Y163" s="634"/>
      <c r="Z163" s="634"/>
      <c r="AA163" s="634"/>
      <c r="AB163" s="634"/>
      <c r="AC163" s="634"/>
      <c r="AD163" s="634"/>
      <c r="AE163" s="634"/>
      <c r="AF163" s="634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/>
      <c r="CS163" s="130"/>
      <c r="CT163" s="130"/>
      <c r="CU163" s="130"/>
      <c r="CV163" s="130"/>
      <c r="CW163" s="130"/>
      <c r="CX163" s="130"/>
      <c r="CY163" s="130"/>
    </row>
    <row r="164" spans="1:103" s="133" customFormat="1" ht="20.25" customHeight="1" x14ac:dyDescent="0.2">
      <c r="A164" s="132" t="s">
        <v>6</v>
      </c>
      <c r="B164" s="132" t="s">
        <v>569</v>
      </c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253">
        <v>1</v>
      </c>
      <c r="N164" s="358"/>
      <c r="O164" s="358"/>
      <c r="P164" s="378" t="s">
        <v>582</v>
      </c>
      <c r="Q164" s="362"/>
      <c r="R164" s="253" t="s">
        <v>562</v>
      </c>
      <c r="S164" s="362"/>
      <c r="T164" s="373">
        <v>4.7670000000000003</v>
      </c>
      <c r="U164" s="376"/>
      <c r="V164" s="404"/>
    </row>
    <row r="165" spans="1:103" s="133" customFormat="1" ht="22.5" customHeight="1" x14ac:dyDescent="0.2">
      <c r="A165" s="356" t="s">
        <v>7</v>
      </c>
      <c r="B165" s="132" t="s">
        <v>569</v>
      </c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4">
        <v>1</v>
      </c>
      <c r="N165" s="358"/>
      <c r="O165" s="358"/>
      <c r="P165" s="370" t="s">
        <v>572</v>
      </c>
      <c r="Q165" s="362">
        <f>T165/S165</f>
        <v>4.9500000000000002E-2</v>
      </c>
      <c r="R165" s="253" t="s">
        <v>562</v>
      </c>
      <c r="S165" s="253">
        <v>17</v>
      </c>
      <c r="T165" s="374">
        <v>0.84150000000000003</v>
      </c>
      <c r="U165" s="253" t="s">
        <v>595</v>
      </c>
      <c r="V165" s="255" t="s">
        <v>594</v>
      </c>
      <c r="X165" s="375" t="s">
        <v>577</v>
      </c>
    </row>
    <row r="166" spans="1:103" ht="22.5" customHeight="1" x14ac:dyDescent="0.2">
      <c r="A166" s="253">
        <v>5</v>
      </c>
      <c r="B166" s="132" t="s">
        <v>569</v>
      </c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7">
        <v>1</v>
      </c>
      <c r="N166" s="358"/>
      <c r="O166" s="358"/>
      <c r="P166" s="371" t="s">
        <v>573</v>
      </c>
      <c r="Q166" s="253">
        <f>T166/S166</f>
        <v>6.0499999999999998E-2</v>
      </c>
      <c r="R166" s="253" t="s">
        <v>562</v>
      </c>
      <c r="S166" s="253">
        <v>20</v>
      </c>
      <c r="T166" s="374">
        <v>1.21</v>
      </c>
      <c r="U166" s="379" t="s">
        <v>591</v>
      </c>
      <c r="V166" s="380" t="s">
        <v>593</v>
      </c>
      <c r="W166" s="133"/>
      <c r="X166" s="375" t="s">
        <v>575</v>
      </c>
    </row>
    <row r="167" spans="1:103" ht="22.5" customHeight="1" x14ac:dyDescent="0.2">
      <c r="A167" s="263" t="s">
        <v>52</v>
      </c>
      <c r="B167" s="132" t="s">
        <v>569</v>
      </c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253">
        <v>1</v>
      </c>
      <c r="N167" s="358"/>
      <c r="O167" s="358"/>
      <c r="P167" s="371" t="s">
        <v>574</v>
      </c>
      <c r="Q167" s="253">
        <f>T167/S167</f>
        <v>3.6650000000000002E-2</v>
      </c>
      <c r="R167" s="253" t="s">
        <v>562</v>
      </c>
      <c r="S167" s="253">
        <v>2</v>
      </c>
      <c r="T167" s="374">
        <v>7.3300000000000004E-2</v>
      </c>
      <c r="U167" s="379" t="s">
        <v>591</v>
      </c>
      <c r="V167" s="380" t="s">
        <v>592</v>
      </c>
      <c r="W167" s="133"/>
      <c r="X167" s="375" t="s">
        <v>575</v>
      </c>
    </row>
    <row r="168" spans="1:103" ht="31.5" customHeight="1" x14ac:dyDescent="0.2">
      <c r="A168" s="263" t="s">
        <v>53</v>
      </c>
      <c r="B168" s="132" t="s">
        <v>569</v>
      </c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65">
        <v>1</v>
      </c>
      <c r="N168" s="358"/>
      <c r="O168" s="358"/>
      <c r="P168" s="371" t="s">
        <v>578</v>
      </c>
      <c r="Q168" s="253">
        <f t="shared" ref="Q168:Q171" si="7">T168/S168</f>
        <v>2.5000000000000001E-2</v>
      </c>
      <c r="R168" s="253" t="s">
        <v>562</v>
      </c>
      <c r="S168" s="253">
        <v>50</v>
      </c>
      <c r="T168" s="374">
        <v>1.25</v>
      </c>
      <c r="U168" s="255" t="s">
        <v>589</v>
      </c>
      <c r="V168" s="380" t="s">
        <v>590</v>
      </c>
      <c r="W168" s="133"/>
      <c r="X168" s="375" t="s">
        <v>576</v>
      </c>
    </row>
    <row r="169" spans="1:103" ht="35.25" customHeight="1" x14ac:dyDescent="0.2">
      <c r="A169" s="263" t="s">
        <v>54</v>
      </c>
      <c r="B169" s="132" t="s">
        <v>569</v>
      </c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7">
        <v>1</v>
      </c>
      <c r="N169" s="358"/>
      <c r="O169" s="358"/>
      <c r="P169" s="371" t="s">
        <v>579</v>
      </c>
      <c r="Q169" s="369">
        <f t="shared" si="7"/>
        <v>2.0833333333333332E-2</v>
      </c>
      <c r="R169" s="253" t="s">
        <v>562</v>
      </c>
      <c r="S169" s="253">
        <v>42</v>
      </c>
      <c r="T169" s="374">
        <v>0.875</v>
      </c>
      <c r="U169" s="255" t="s">
        <v>589</v>
      </c>
      <c r="V169" s="380" t="s">
        <v>590</v>
      </c>
      <c r="W169" s="133"/>
      <c r="X169" s="375" t="s">
        <v>576</v>
      </c>
    </row>
    <row r="170" spans="1:103" ht="30" customHeight="1" x14ac:dyDescent="0.2">
      <c r="A170" s="263" t="s">
        <v>55</v>
      </c>
      <c r="B170" s="132" t="s">
        <v>569</v>
      </c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253">
        <v>1</v>
      </c>
      <c r="N170" s="358"/>
      <c r="O170" s="358"/>
      <c r="P170" s="371" t="s">
        <v>580</v>
      </c>
      <c r="Q170" s="253">
        <f t="shared" si="7"/>
        <v>3.3169999999999998E-2</v>
      </c>
      <c r="R170" s="253" t="s">
        <v>562</v>
      </c>
      <c r="S170" s="253">
        <v>3</v>
      </c>
      <c r="T170" s="374">
        <v>9.9510000000000001E-2</v>
      </c>
      <c r="U170" s="255" t="s">
        <v>587</v>
      </c>
      <c r="V170" s="377" t="s">
        <v>588</v>
      </c>
      <c r="W170" s="133"/>
      <c r="X170" s="375" t="s">
        <v>576</v>
      </c>
    </row>
    <row r="171" spans="1:103" ht="30" customHeight="1" x14ac:dyDescent="0.2">
      <c r="A171" s="263" t="s">
        <v>56</v>
      </c>
      <c r="B171" s="132" t="s">
        <v>569</v>
      </c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65">
        <v>1</v>
      </c>
      <c r="N171" s="358"/>
      <c r="O171" s="358"/>
      <c r="P171" s="371" t="s">
        <v>581</v>
      </c>
      <c r="Q171" s="253">
        <f t="shared" si="7"/>
        <v>4.1832999999999995E-2</v>
      </c>
      <c r="R171" s="253" t="s">
        <v>562</v>
      </c>
      <c r="S171" s="253">
        <v>10</v>
      </c>
      <c r="T171" s="374">
        <v>0.41832999999999998</v>
      </c>
      <c r="U171" s="255" t="s">
        <v>585</v>
      </c>
      <c r="V171" s="377" t="s">
        <v>586</v>
      </c>
      <c r="W171" s="133"/>
    </row>
    <row r="174" spans="1:103" x14ac:dyDescent="0.2">
      <c r="V174" s="402" t="s">
        <v>173</v>
      </c>
    </row>
    <row r="175" spans="1:103" ht="10.5" customHeight="1" x14ac:dyDescent="0.2">
      <c r="U175" s="242"/>
      <c r="V175" s="402" t="s">
        <v>15</v>
      </c>
    </row>
    <row r="177" spans="1:103" s="364" customFormat="1" ht="15.75" x14ac:dyDescent="0.25">
      <c r="A177" s="635" t="s">
        <v>20</v>
      </c>
      <c r="B177" s="635"/>
      <c r="C177" s="635"/>
      <c r="D177" s="635"/>
      <c r="E177" s="635"/>
      <c r="F177" s="635"/>
      <c r="G177" s="635"/>
      <c r="H177" s="635"/>
      <c r="I177" s="635"/>
      <c r="J177" s="635"/>
      <c r="K177" s="635"/>
      <c r="L177" s="635"/>
      <c r="M177" s="635"/>
      <c r="N177" s="635"/>
      <c r="O177" s="635"/>
      <c r="P177" s="635"/>
      <c r="Q177" s="635"/>
      <c r="R177" s="635"/>
      <c r="S177" s="635"/>
      <c r="T177" s="635"/>
      <c r="U177" s="635"/>
      <c r="V177" s="635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</row>
    <row r="178" spans="1:103" s="18" customFormat="1" ht="15.75" x14ac:dyDescent="0.25">
      <c r="M178" s="19" t="s">
        <v>21</v>
      </c>
      <c r="N178" s="636" t="s">
        <v>16</v>
      </c>
      <c r="O178" s="636"/>
      <c r="P178" s="636"/>
      <c r="Q178" s="636"/>
      <c r="R178" s="636"/>
      <c r="S178" s="636"/>
      <c r="T178" s="636"/>
      <c r="V178" s="389"/>
    </row>
    <row r="179" spans="1:103" s="208" customFormat="1" ht="15.75" x14ac:dyDescent="0.25">
      <c r="N179" s="637" t="s">
        <v>13</v>
      </c>
      <c r="O179" s="637"/>
      <c r="P179" s="637"/>
      <c r="Q179" s="637"/>
      <c r="R179" s="637"/>
      <c r="S179" s="637"/>
      <c r="T179" s="637"/>
      <c r="V179" s="403"/>
    </row>
    <row r="180" spans="1:103" s="209" customFormat="1" ht="18" customHeight="1" x14ac:dyDescent="0.25">
      <c r="A180" s="638" t="s">
        <v>570</v>
      </c>
      <c r="B180" s="638"/>
      <c r="C180" s="638"/>
      <c r="D180" s="638"/>
      <c r="E180" s="638"/>
      <c r="F180" s="638"/>
      <c r="G180" s="638"/>
      <c r="H180" s="638"/>
      <c r="I180" s="638"/>
      <c r="J180" s="638"/>
      <c r="K180" s="638"/>
      <c r="L180" s="638"/>
      <c r="M180" s="638"/>
      <c r="N180" s="638"/>
      <c r="O180" s="638"/>
      <c r="P180" s="638"/>
      <c r="Q180" s="638"/>
      <c r="R180" s="638"/>
      <c r="S180" s="638"/>
      <c r="T180" s="638"/>
      <c r="U180" s="638"/>
      <c r="V180" s="638"/>
    </row>
    <row r="181" spans="1:103" s="210" customFormat="1" ht="12.75" customHeight="1" x14ac:dyDescent="0.2">
      <c r="A181" s="639" t="s">
        <v>3</v>
      </c>
      <c r="B181" s="640" t="s">
        <v>22</v>
      </c>
      <c r="C181" s="641" t="s">
        <v>23</v>
      </c>
      <c r="D181" s="641"/>
      <c r="E181" s="641"/>
      <c r="F181" s="641"/>
      <c r="G181" s="641"/>
      <c r="H181" s="641"/>
      <c r="I181" s="641"/>
      <c r="J181" s="641"/>
      <c r="K181" s="641"/>
      <c r="L181" s="641"/>
      <c r="M181" s="641"/>
      <c r="N181" s="641"/>
      <c r="O181" s="641"/>
      <c r="P181" s="633" t="s">
        <v>24</v>
      </c>
      <c r="Q181" s="633" t="s">
        <v>25</v>
      </c>
      <c r="R181" s="633" t="s">
        <v>26</v>
      </c>
      <c r="S181" s="633" t="s">
        <v>27</v>
      </c>
      <c r="T181" s="633" t="s">
        <v>28</v>
      </c>
      <c r="U181" s="633" t="s">
        <v>29</v>
      </c>
      <c r="V181" s="633" t="s">
        <v>30</v>
      </c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</row>
    <row r="182" spans="1:103" ht="12.75" customHeight="1" x14ac:dyDescent="0.2">
      <c r="A182" s="639"/>
      <c r="B182" s="640"/>
      <c r="C182" s="641" t="s">
        <v>31</v>
      </c>
      <c r="D182" s="641"/>
      <c r="E182" s="641"/>
      <c r="F182" s="641"/>
      <c r="G182" s="641"/>
      <c r="H182" s="641"/>
      <c r="I182" s="641"/>
      <c r="J182" s="641"/>
      <c r="K182" s="641"/>
      <c r="L182" s="641"/>
      <c r="M182" s="641"/>
      <c r="N182" s="642" t="s">
        <v>32</v>
      </c>
      <c r="O182" s="642"/>
      <c r="P182" s="633"/>
      <c r="Q182" s="633"/>
      <c r="R182" s="633"/>
      <c r="S182" s="633"/>
      <c r="T182" s="633"/>
      <c r="U182" s="633"/>
      <c r="V182" s="633"/>
    </row>
    <row r="183" spans="1:103" ht="12.75" customHeight="1" x14ac:dyDescent="0.2">
      <c r="A183" s="639"/>
      <c r="B183" s="640"/>
      <c r="C183" s="641" t="s">
        <v>33</v>
      </c>
      <c r="D183" s="641"/>
      <c r="E183" s="641"/>
      <c r="F183" s="641"/>
      <c r="G183" s="641"/>
      <c r="H183" s="641"/>
      <c r="I183" s="641"/>
      <c r="J183" s="641"/>
      <c r="K183" s="641"/>
      <c r="L183" s="641"/>
      <c r="M183" s="642" t="s">
        <v>34</v>
      </c>
      <c r="N183" s="642"/>
      <c r="O183" s="642"/>
      <c r="P183" s="633"/>
      <c r="Q183" s="633"/>
      <c r="R183" s="633"/>
      <c r="S183" s="633"/>
      <c r="T183" s="633"/>
      <c r="U183" s="633"/>
      <c r="V183" s="633"/>
    </row>
    <row r="184" spans="1:103" ht="25.5" customHeight="1" x14ac:dyDescent="0.2">
      <c r="A184" s="639"/>
      <c r="B184" s="640"/>
      <c r="C184" s="641" t="s">
        <v>35</v>
      </c>
      <c r="D184" s="641"/>
      <c r="E184" s="641"/>
      <c r="F184" s="641" t="s">
        <v>36</v>
      </c>
      <c r="G184" s="641"/>
      <c r="H184" s="641"/>
      <c r="I184" s="642" t="s">
        <v>37</v>
      </c>
      <c r="J184" s="642"/>
      <c r="K184" s="642" t="s">
        <v>38</v>
      </c>
      <c r="L184" s="642"/>
      <c r="M184" s="642"/>
      <c r="N184" s="633" t="s">
        <v>39</v>
      </c>
      <c r="O184" s="633" t="s">
        <v>40</v>
      </c>
      <c r="P184" s="633"/>
      <c r="Q184" s="633"/>
      <c r="R184" s="633"/>
      <c r="S184" s="633"/>
      <c r="T184" s="633"/>
      <c r="U184" s="633"/>
      <c r="V184" s="633"/>
    </row>
    <row r="185" spans="1:103" s="212" customFormat="1" ht="91.5" customHeight="1" x14ac:dyDescent="0.2">
      <c r="A185" s="639"/>
      <c r="B185" s="640"/>
      <c r="C185" s="211" t="s">
        <v>41</v>
      </c>
      <c r="D185" s="366" t="s">
        <v>42</v>
      </c>
      <c r="E185" s="211" t="s">
        <v>43</v>
      </c>
      <c r="F185" s="211" t="s">
        <v>44</v>
      </c>
      <c r="G185" s="366" t="s">
        <v>45</v>
      </c>
      <c r="H185" s="211" t="s">
        <v>46</v>
      </c>
      <c r="I185" s="366" t="s">
        <v>47</v>
      </c>
      <c r="J185" s="366" t="s">
        <v>48</v>
      </c>
      <c r="K185" s="366" t="s">
        <v>49</v>
      </c>
      <c r="L185" s="366" t="s">
        <v>50</v>
      </c>
      <c r="M185" s="642"/>
      <c r="N185" s="633"/>
      <c r="O185" s="633"/>
      <c r="P185" s="633"/>
      <c r="Q185" s="633"/>
      <c r="R185" s="633"/>
      <c r="S185" s="633"/>
      <c r="T185" s="633"/>
      <c r="U185" s="633"/>
      <c r="V185" s="633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</row>
    <row r="186" spans="1:103" s="131" customFormat="1" x14ac:dyDescent="0.2">
      <c r="A186" s="129" t="s">
        <v>4</v>
      </c>
      <c r="B186" s="129" t="s">
        <v>5</v>
      </c>
      <c r="C186" s="129" t="s">
        <v>6</v>
      </c>
      <c r="D186" s="129" t="s">
        <v>7</v>
      </c>
      <c r="E186" s="129" t="s">
        <v>51</v>
      </c>
      <c r="F186" s="129" t="s">
        <v>52</v>
      </c>
      <c r="G186" s="129" t="s">
        <v>53</v>
      </c>
      <c r="H186" s="129" t="s">
        <v>54</v>
      </c>
      <c r="I186" s="129" t="s">
        <v>55</v>
      </c>
      <c r="J186" s="129" t="s">
        <v>56</v>
      </c>
      <c r="K186" s="129" t="s">
        <v>57</v>
      </c>
      <c r="L186" s="129" t="s">
        <v>58</v>
      </c>
      <c r="M186" s="129" t="s">
        <v>59</v>
      </c>
      <c r="N186" s="129" t="s">
        <v>60</v>
      </c>
      <c r="O186" s="129" t="s">
        <v>61</v>
      </c>
      <c r="P186" s="132" t="s">
        <v>62</v>
      </c>
      <c r="Q186" s="129" t="s">
        <v>63</v>
      </c>
      <c r="R186" s="129" t="s">
        <v>64</v>
      </c>
      <c r="S186" s="129" t="s">
        <v>65</v>
      </c>
      <c r="T186" s="132" t="s">
        <v>66</v>
      </c>
      <c r="U186" s="129" t="s">
        <v>67</v>
      </c>
      <c r="V186" s="129" t="s">
        <v>68</v>
      </c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</row>
    <row r="187" spans="1:103" s="131" customFormat="1" ht="22.5" customHeight="1" x14ac:dyDescent="0.2">
      <c r="A187" s="132" t="s">
        <v>4</v>
      </c>
      <c r="B187" s="132" t="s">
        <v>597</v>
      </c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4" t="s">
        <v>4</v>
      </c>
      <c r="N187" s="255"/>
      <c r="O187" s="254"/>
      <c r="P187" s="256" t="s">
        <v>522</v>
      </c>
      <c r="Q187" s="382">
        <f>T187/S187</f>
        <v>1.0146296296296295</v>
      </c>
      <c r="R187" s="257" t="s">
        <v>524</v>
      </c>
      <c r="S187" s="258">
        <v>27</v>
      </c>
      <c r="T187" s="384">
        <v>27.395</v>
      </c>
      <c r="U187" s="257" t="s">
        <v>521</v>
      </c>
      <c r="V187" s="255" t="s">
        <v>571</v>
      </c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</row>
    <row r="188" spans="1:103" s="131" customFormat="1" ht="20.25" customHeight="1" x14ac:dyDescent="0.2">
      <c r="A188" s="263" t="s">
        <v>5</v>
      </c>
      <c r="B188" s="132" t="s">
        <v>597</v>
      </c>
      <c r="C188" s="253"/>
      <c r="D188" s="253"/>
      <c r="E188" s="253"/>
      <c r="F188" s="253"/>
      <c r="G188" s="253"/>
      <c r="H188" s="253"/>
      <c r="I188" s="253"/>
      <c r="J188" s="253"/>
      <c r="K188" s="253"/>
      <c r="L188" s="253"/>
      <c r="M188" s="254" t="s">
        <v>4</v>
      </c>
      <c r="N188" s="255"/>
      <c r="O188" s="254"/>
      <c r="P188" s="264" t="s">
        <v>395</v>
      </c>
      <c r="Q188" s="383">
        <v>0.37519200000000003</v>
      </c>
      <c r="R188" s="257"/>
      <c r="S188" s="258"/>
      <c r="T188" s="385">
        <v>0.37519200000000003</v>
      </c>
      <c r="U188" s="257" t="s">
        <v>401</v>
      </c>
      <c r="V188" s="312" t="s">
        <v>598</v>
      </c>
      <c r="W188" s="634"/>
      <c r="X188" s="634"/>
      <c r="Y188" s="634"/>
      <c r="Z188" s="634"/>
      <c r="AA188" s="634"/>
      <c r="AB188" s="634"/>
      <c r="AC188" s="634"/>
      <c r="AD188" s="634"/>
      <c r="AE188" s="634"/>
      <c r="AF188" s="634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30"/>
      <c r="CC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130"/>
      <c r="CN188" s="130"/>
      <c r="CO188" s="130"/>
      <c r="CP188" s="130"/>
      <c r="CQ188" s="130"/>
      <c r="CR188" s="130"/>
      <c r="CS188" s="130"/>
      <c r="CT188" s="130"/>
      <c r="CU188" s="130"/>
      <c r="CV188" s="130"/>
      <c r="CW188" s="130"/>
      <c r="CX188" s="130"/>
      <c r="CY188" s="130"/>
    </row>
    <row r="189" spans="1:103" ht="23.25" customHeight="1" x14ac:dyDescent="0.2">
      <c r="A189" s="394" t="s">
        <v>6</v>
      </c>
      <c r="B189" s="356" t="s">
        <v>597</v>
      </c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254" t="s">
        <v>4</v>
      </c>
      <c r="N189" s="395"/>
      <c r="O189" s="395"/>
      <c r="P189" s="361" t="s">
        <v>583</v>
      </c>
      <c r="Q189" s="396">
        <f t="shared" ref="Q189" si="8">T189/S189</f>
        <v>5.1080851063829785E-2</v>
      </c>
      <c r="R189" s="362" t="s">
        <v>562</v>
      </c>
      <c r="S189" s="362">
        <v>235</v>
      </c>
      <c r="T189" s="397">
        <v>12.004</v>
      </c>
      <c r="U189" s="381" t="s">
        <v>595</v>
      </c>
      <c r="V189" s="391" t="s">
        <v>596</v>
      </c>
      <c r="W189" s="133"/>
      <c r="X189" s="375" t="s">
        <v>584</v>
      </c>
    </row>
    <row r="190" spans="1:103" ht="45.75" customHeight="1" x14ac:dyDescent="0.2">
      <c r="A190" s="263" t="s">
        <v>7</v>
      </c>
      <c r="B190" s="132" t="s">
        <v>597</v>
      </c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254" t="s">
        <v>4</v>
      </c>
      <c r="N190" s="358"/>
      <c r="O190" s="358"/>
      <c r="P190" s="359" t="s">
        <v>602</v>
      </c>
      <c r="Q190" s="382">
        <f t="shared" ref="Q190:Q195" si="9">T190/S190</f>
        <v>2.2294499999999999</v>
      </c>
      <c r="R190" s="253" t="s">
        <v>562</v>
      </c>
      <c r="S190" s="253">
        <v>1</v>
      </c>
      <c r="T190" s="386">
        <f>2229.45/1000</f>
        <v>2.2294499999999999</v>
      </c>
      <c r="U190" s="255" t="s">
        <v>633</v>
      </c>
      <c r="V190" s="255" t="s">
        <v>634</v>
      </c>
      <c r="W190" s="133" t="s">
        <v>635</v>
      </c>
      <c r="X190" s="392"/>
      <c r="AB190" s="400">
        <v>44358.398611111108</v>
      </c>
      <c r="AC190" s="130" t="s">
        <v>636</v>
      </c>
      <c r="AD190" s="130" t="s">
        <v>637</v>
      </c>
    </row>
    <row r="191" spans="1:103" ht="41.25" customHeight="1" x14ac:dyDescent="0.2">
      <c r="A191" s="394" t="s">
        <v>51</v>
      </c>
      <c r="B191" s="132" t="s">
        <v>597</v>
      </c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254" t="s">
        <v>4</v>
      </c>
      <c r="N191" s="358"/>
      <c r="O191" s="358"/>
      <c r="P191" s="359" t="s">
        <v>603</v>
      </c>
      <c r="Q191" s="382">
        <f t="shared" si="9"/>
        <v>0.16605</v>
      </c>
      <c r="R191" s="253" t="s">
        <v>562</v>
      </c>
      <c r="S191" s="253">
        <v>2</v>
      </c>
      <c r="T191" s="386">
        <f>332.1/1000</f>
        <v>0.33210000000000001</v>
      </c>
      <c r="U191" s="255" t="s">
        <v>631</v>
      </c>
      <c r="V191" s="255" t="s">
        <v>632</v>
      </c>
      <c r="W191" s="133"/>
      <c r="X191" s="392" t="s">
        <v>611</v>
      </c>
    </row>
    <row r="192" spans="1:103" ht="23.25" customHeight="1" x14ac:dyDescent="0.2">
      <c r="A192" s="263" t="s">
        <v>52</v>
      </c>
      <c r="B192" s="132" t="s">
        <v>597</v>
      </c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254" t="s">
        <v>4</v>
      </c>
      <c r="N192" s="358"/>
      <c r="O192" s="358"/>
      <c r="P192" s="359" t="s">
        <v>604</v>
      </c>
      <c r="Q192" s="382">
        <f t="shared" si="9"/>
        <v>1.9191428571428575E-2</v>
      </c>
      <c r="R192" s="253" t="s">
        <v>562</v>
      </c>
      <c r="S192" s="253">
        <v>7</v>
      </c>
      <c r="T192" s="386">
        <f>134.34/1000</f>
        <v>0.13434000000000001</v>
      </c>
      <c r="U192" s="255" t="s">
        <v>631</v>
      </c>
      <c r="V192" s="255" t="s">
        <v>632</v>
      </c>
      <c r="W192" s="133"/>
      <c r="X192" s="392" t="s">
        <v>611</v>
      </c>
    </row>
    <row r="193" spans="1:24" ht="23.25" customHeight="1" x14ac:dyDescent="0.2">
      <c r="A193" s="394" t="s">
        <v>53</v>
      </c>
      <c r="B193" s="132" t="s">
        <v>597</v>
      </c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254" t="s">
        <v>4</v>
      </c>
      <c r="N193" s="358"/>
      <c r="O193" s="358"/>
      <c r="P193" s="359" t="s">
        <v>605</v>
      </c>
      <c r="Q193" s="382">
        <f t="shared" si="9"/>
        <v>5.1825714285714287E-2</v>
      </c>
      <c r="R193" s="253" t="s">
        <v>562</v>
      </c>
      <c r="S193" s="253">
        <v>7</v>
      </c>
      <c r="T193" s="386">
        <f>362.78/1000</f>
        <v>0.36277999999999999</v>
      </c>
      <c r="U193" s="255" t="s">
        <v>631</v>
      </c>
      <c r="V193" s="255" t="s">
        <v>632</v>
      </c>
      <c r="W193" s="133"/>
      <c r="X193" s="392" t="s">
        <v>611</v>
      </c>
    </row>
    <row r="194" spans="1:24" ht="53.25" customHeight="1" x14ac:dyDescent="0.2">
      <c r="A194" s="263" t="s">
        <v>54</v>
      </c>
      <c r="B194" s="132" t="s">
        <v>597</v>
      </c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254" t="s">
        <v>4</v>
      </c>
      <c r="N194" s="358"/>
      <c r="O194" s="358"/>
      <c r="P194" s="359" t="s">
        <v>606</v>
      </c>
      <c r="Q194" s="382">
        <f t="shared" si="9"/>
        <v>0.25080999999999998</v>
      </c>
      <c r="R194" s="253" t="s">
        <v>557</v>
      </c>
      <c r="S194" s="253">
        <v>41</v>
      </c>
      <c r="T194" s="386">
        <f>10283.21/1000</f>
        <v>10.283209999999999</v>
      </c>
      <c r="U194" s="255" t="s">
        <v>638</v>
      </c>
      <c r="V194" s="255" t="s">
        <v>641</v>
      </c>
      <c r="W194" s="133"/>
      <c r="X194" s="392" t="s">
        <v>611</v>
      </c>
    </row>
    <row r="195" spans="1:24" ht="46.5" customHeight="1" x14ac:dyDescent="0.2">
      <c r="A195" s="394" t="s">
        <v>55</v>
      </c>
      <c r="B195" s="132" t="s">
        <v>597</v>
      </c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254" t="s">
        <v>4</v>
      </c>
      <c r="N195" s="358"/>
      <c r="O195" s="358"/>
      <c r="P195" s="359" t="s">
        <v>607</v>
      </c>
      <c r="Q195" s="382">
        <f t="shared" si="9"/>
        <v>0.12000000000000001</v>
      </c>
      <c r="R195" s="253" t="s">
        <v>562</v>
      </c>
      <c r="S195" s="253">
        <v>30</v>
      </c>
      <c r="T195" s="386">
        <f>3600/1000</f>
        <v>3.6</v>
      </c>
      <c r="U195" s="391" t="s">
        <v>595</v>
      </c>
      <c r="V195" s="255" t="s">
        <v>640</v>
      </c>
      <c r="W195" s="133"/>
      <c r="X195" s="392" t="s">
        <v>611</v>
      </c>
    </row>
    <row r="196" spans="1:24" ht="23.25" customHeight="1" x14ac:dyDescent="0.2">
      <c r="A196" s="263" t="s">
        <v>56</v>
      </c>
      <c r="B196" s="132" t="s">
        <v>597</v>
      </c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254" t="s">
        <v>4</v>
      </c>
      <c r="N196" s="358"/>
      <c r="O196" s="358"/>
      <c r="P196" s="359" t="s">
        <v>608</v>
      </c>
      <c r="Q196" s="382">
        <f>T196/S196</f>
        <v>0.54449999999999998</v>
      </c>
      <c r="R196" s="253" t="s">
        <v>609</v>
      </c>
      <c r="S196" s="253">
        <v>72.400000000000006</v>
      </c>
      <c r="T196" s="386">
        <f>39421.8/1000</f>
        <v>39.421800000000005</v>
      </c>
      <c r="U196" s="255" t="s">
        <v>638</v>
      </c>
      <c r="V196" s="255" t="s">
        <v>639</v>
      </c>
      <c r="W196" s="133"/>
      <c r="X196" s="392" t="s">
        <v>611</v>
      </c>
    </row>
    <row r="197" spans="1:24" ht="61.5" customHeight="1" x14ac:dyDescent="0.2">
      <c r="A197" s="394" t="s">
        <v>57</v>
      </c>
      <c r="B197" s="132" t="s">
        <v>597</v>
      </c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254" t="s">
        <v>4</v>
      </c>
      <c r="N197" s="358"/>
      <c r="O197" s="358"/>
      <c r="P197" s="398" t="s">
        <v>614</v>
      </c>
      <c r="Q197" s="382">
        <f t="shared" ref="Q197:Q205" si="10">T197/S197</f>
        <v>11.31897</v>
      </c>
      <c r="R197" s="253" t="s">
        <v>562</v>
      </c>
      <c r="S197" s="253">
        <v>1</v>
      </c>
      <c r="T197" s="393">
        <f>11318.97/1000</f>
        <v>11.31897</v>
      </c>
      <c r="U197" s="255" t="s">
        <v>629</v>
      </c>
      <c r="V197" s="255" t="s">
        <v>630</v>
      </c>
      <c r="W197" s="133"/>
      <c r="X197" s="392" t="s">
        <v>610</v>
      </c>
    </row>
    <row r="198" spans="1:24" ht="52.5" customHeight="1" x14ac:dyDescent="0.2">
      <c r="A198" s="263" t="s">
        <v>58</v>
      </c>
      <c r="B198" s="132" t="s">
        <v>597</v>
      </c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254" t="s">
        <v>4</v>
      </c>
      <c r="N198" s="358"/>
      <c r="O198" s="358"/>
      <c r="P198" s="398" t="s">
        <v>615</v>
      </c>
      <c r="Q198" s="382">
        <f t="shared" si="10"/>
        <v>11.31897</v>
      </c>
      <c r="R198" s="253" t="s">
        <v>562</v>
      </c>
      <c r="S198" s="253">
        <v>1</v>
      </c>
      <c r="T198" s="393">
        <f>11318.97/1000</f>
        <v>11.31897</v>
      </c>
      <c r="U198" s="255" t="s">
        <v>629</v>
      </c>
      <c r="V198" s="255" t="s">
        <v>630</v>
      </c>
      <c r="W198" s="133"/>
      <c r="X198" s="392" t="s">
        <v>610</v>
      </c>
    </row>
    <row r="199" spans="1:24" ht="53.25" customHeight="1" x14ac:dyDescent="0.2">
      <c r="A199" s="394" t="s">
        <v>59</v>
      </c>
      <c r="B199" s="132" t="s">
        <v>597</v>
      </c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254" t="s">
        <v>4</v>
      </c>
      <c r="N199" s="358"/>
      <c r="O199" s="358"/>
      <c r="P199" s="398" t="s">
        <v>613</v>
      </c>
      <c r="Q199" s="382">
        <f t="shared" si="10"/>
        <v>5.6594799999999994</v>
      </c>
      <c r="R199" s="253" t="s">
        <v>562</v>
      </c>
      <c r="S199" s="253">
        <v>1</v>
      </c>
      <c r="T199" s="393">
        <f>5659.48/1000</f>
        <v>5.6594799999999994</v>
      </c>
      <c r="U199" s="255" t="s">
        <v>629</v>
      </c>
      <c r="V199" s="255" t="s">
        <v>630</v>
      </c>
      <c r="W199" s="133"/>
      <c r="X199" s="392" t="s">
        <v>610</v>
      </c>
    </row>
    <row r="200" spans="1:24" ht="48" customHeight="1" x14ac:dyDescent="0.2">
      <c r="A200" s="263" t="s">
        <v>60</v>
      </c>
      <c r="B200" s="132" t="s">
        <v>597</v>
      </c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254" t="s">
        <v>4</v>
      </c>
      <c r="N200" s="358"/>
      <c r="O200" s="358"/>
      <c r="P200" s="398" t="s">
        <v>612</v>
      </c>
      <c r="Q200" s="382">
        <f t="shared" si="10"/>
        <v>11.31897</v>
      </c>
      <c r="R200" s="253" t="s">
        <v>562</v>
      </c>
      <c r="S200" s="253">
        <v>1</v>
      </c>
      <c r="T200" s="393">
        <f t="shared" ref="T200:T201" si="11">11318.97/1000</f>
        <v>11.31897</v>
      </c>
      <c r="U200" s="255" t="s">
        <v>629</v>
      </c>
      <c r="V200" s="255" t="s">
        <v>630</v>
      </c>
      <c r="X200" s="392" t="s">
        <v>610</v>
      </c>
    </row>
    <row r="201" spans="1:24" ht="56.25" x14ac:dyDescent="0.2">
      <c r="A201" s="394" t="s">
        <v>61</v>
      </c>
      <c r="B201" s="132" t="s">
        <v>597</v>
      </c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254" t="s">
        <v>4</v>
      </c>
      <c r="N201" s="358"/>
      <c r="O201" s="358"/>
      <c r="P201" s="398" t="s">
        <v>616</v>
      </c>
      <c r="Q201" s="382">
        <f t="shared" si="10"/>
        <v>11.31897</v>
      </c>
      <c r="R201" s="253" t="s">
        <v>562</v>
      </c>
      <c r="S201" s="253">
        <v>1</v>
      </c>
      <c r="T201" s="393">
        <f t="shared" si="11"/>
        <v>11.31897</v>
      </c>
      <c r="U201" s="255" t="s">
        <v>629</v>
      </c>
      <c r="V201" s="255" t="s">
        <v>630</v>
      </c>
      <c r="X201" s="392" t="s">
        <v>610</v>
      </c>
    </row>
    <row r="202" spans="1:24" ht="26.25" customHeight="1" x14ac:dyDescent="0.2">
      <c r="A202" s="263" t="s">
        <v>62</v>
      </c>
      <c r="B202" s="132" t="s">
        <v>597</v>
      </c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254" t="s">
        <v>4</v>
      </c>
      <c r="N202" s="358"/>
      <c r="O202" s="358"/>
      <c r="P202" s="253" t="s">
        <v>620</v>
      </c>
      <c r="Q202" s="382">
        <f t="shared" si="10"/>
        <v>5.1240105540897099E-2</v>
      </c>
      <c r="R202" s="358" t="s">
        <v>609</v>
      </c>
      <c r="S202" s="358">
        <v>18.95</v>
      </c>
      <c r="T202" s="253">
        <v>0.97099999999999997</v>
      </c>
      <c r="U202" s="379" t="s">
        <v>642</v>
      </c>
      <c r="V202" s="401" t="s">
        <v>643</v>
      </c>
      <c r="X202" s="399" t="s">
        <v>621</v>
      </c>
    </row>
    <row r="203" spans="1:24" ht="33.75" x14ac:dyDescent="0.2">
      <c r="A203" s="394" t="s">
        <v>63</v>
      </c>
      <c r="B203" s="132" t="s">
        <v>597</v>
      </c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254" t="s">
        <v>4</v>
      </c>
      <c r="N203" s="358"/>
      <c r="O203" s="358"/>
      <c r="P203" s="359" t="s">
        <v>622</v>
      </c>
      <c r="Q203" s="382">
        <f t="shared" si="10"/>
        <v>4.9729999999999999</v>
      </c>
      <c r="R203" s="358" t="s">
        <v>562</v>
      </c>
      <c r="S203" s="358">
        <v>1</v>
      </c>
      <c r="T203" s="253">
        <v>4.9729999999999999</v>
      </c>
      <c r="U203" s="379" t="s">
        <v>624</v>
      </c>
      <c r="V203" s="401" t="s">
        <v>623</v>
      </c>
    </row>
    <row r="204" spans="1:24" ht="33.75" x14ac:dyDescent="0.2">
      <c r="A204" s="263" t="s">
        <v>64</v>
      </c>
      <c r="B204" s="132" t="s">
        <v>597</v>
      </c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254" t="s">
        <v>4</v>
      </c>
      <c r="N204" s="358"/>
      <c r="O204" s="358"/>
      <c r="P204" s="359" t="s">
        <v>625</v>
      </c>
      <c r="Q204" s="382">
        <f t="shared" si="10"/>
        <v>0.90666666666666673</v>
      </c>
      <c r="R204" s="358" t="s">
        <v>524</v>
      </c>
      <c r="S204" s="358">
        <v>6</v>
      </c>
      <c r="T204" s="253">
        <v>5.44</v>
      </c>
      <c r="U204" s="379" t="s">
        <v>624</v>
      </c>
      <c r="V204" s="401" t="s">
        <v>626</v>
      </c>
    </row>
    <row r="205" spans="1:24" x14ac:dyDescent="0.2">
      <c r="A205" s="394" t="s">
        <v>65</v>
      </c>
      <c r="B205" s="132" t="s">
        <v>597</v>
      </c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254" t="s">
        <v>4</v>
      </c>
      <c r="N205" s="358"/>
      <c r="O205" s="358"/>
      <c r="P205" s="363" t="s">
        <v>628</v>
      </c>
      <c r="Q205" s="382">
        <f t="shared" si="10"/>
        <v>20.547000000000001</v>
      </c>
      <c r="R205" s="358" t="s">
        <v>562</v>
      </c>
      <c r="S205" s="358">
        <v>2</v>
      </c>
      <c r="T205" s="253">
        <v>41.094000000000001</v>
      </c>
      <c r="U205" s="379" t="s">
        <v>624</v>
      </c>
      <c r="V205" s="401" t="s">
        <v>627</v>
      </c>
    </row>
    <row r="207" spans="1:24" x14ac:dyDescent="0.2">
      <c r="V207" s="402" t="s">
        <v>173</v>
      </c>
    </row>
    <row r="208" spans="1:24" ht="10.5" customHeight="1" x14ac:dyDescent="0.2">
      <c r="U208" s="242"/>
      <c r="V208" s="402" t="s">
        <v>15</v>
      </c>
    </row>
    <row r="210" spans="1:103" s="389" customFormat="1" ht="15.75" x14ac:dyDescent="0.25">
      <c r="A210" s="635" t="s">
        <v>20</v>
      </c>
      <c r="B210" s="635"/>
      <c r="C210" s="635"/>
      <c r="D210" s="635"/>
      <c r="E210" s="635"/>
      <c r="F210" s="635"/>
      <c r="G210" s="635"/>
      <c r="H210" s="635"/>
      <c r="I210" s="635"/>
      <c r="J210" s="635"/>
      <c r="K210" s="635"/>
      <c r="L210" s="635"/>
      <c r="M210" s="635"/>
      <c r="N210" s="635"/>
      <c r="O210" s="635"/>
      <c r="P210" s="635"/>
      <c r="Q210" s="635"/>
      <c r="R210" s="635"/>
      <c r="S210" s="635"/>
      <c r="T210" s="635"/>
      <c r="U210" s="635"/>
      <c r="V210" s="635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</row>
    <row r="211" spans="1:103" s="18" customFormat="1" ht="15.75" x14ac:dyDescent="0.25">
      <c r="M211" s="19" t="s">
        <v>21</v>
      </c>
      <c r="N211" s="636" t="s">
        <v>16</v>
      </c>
      <c r="O211" s="636"/>
      <c r="P211" s="636"/>
      <c r="Q211" s="636"/>
      <c r="R211" s="636"/>
      <c r="S211" s="636"/>
      <c r="T211" s="636"/>
      <c r="V211" s="389"/>
    </row>
    <row r="212" spans="1:103" s="208" customFormat="1" ht="15.75" x14ac:dyDescent="0.25">
      <c r="N212" s="637" t="s">
        <v>13</v>
      </c>
      <c r="O212" s="637"/>
      <c r="P212" s="637"/>
      <c r="Q212" s="637"/>
      <c r="R212" s="637"/>
      <c r="S212" s="637"/>
      <c r="T212" s="637"/>
      <c r="V212" s="403"/>
    </row>
    <row r="213" spans="1:103" s="209" customFormat="1" ht="18" customHeight="1" x14ac:dyDescent="0.25">
      <c r="A213" s="638" t="s">
        <v>648</v>
      </c>
      <c r="B213" s="638"/>
      <c r="C213" s="638"/>
      <c r="D213" s="638"/>
      <c r="E213" s="638"/>
      <c r="F213" s="638"/>
      <c r="G213" s="638"/>
      <c r="H213" s="638"/>
      <c r="I213" s="638"/>
      <c r="J213" s="638"/>
      <c r="K213" s="638"/>
      <c r="L213" s="638"/>
      <c r="M213" s="638"/>
      <c r="N213" s="638"/>
      <c r="O213" s="638"/>
      <c r="P213" s="638"/>
      <c r="Q213" s="638"/>
      <c r="R213" s="638"/>
      <c r="S213" s="638"/>
      <c r="T213" s="638"/>
      <c r="U213" s="638"/>
      <c r="V213" s="638"/>
    </row>
    <row r="214" spans="1:103" s="210" customFormat="1" ht="12.75" customHeight="1" x14ac:dyDescent="0.2">
      <c r="A214" s="639" t="s">
        <v>3</v>
      </c>
      <c r="B214" s="640" t="s">
        <v>22</v>
      </c>
      <c r="C214" s="641" t="s">
        <v>23</v>
      </c>
      <c r="D214" s="641"/>
      <c r="E214" s="641"/>
      <c r="F214" s="641"/>
      <c r="G214" s="641"/>
      <c r="H214" s="641"/>
      <c r="I214" s="641"/>
      <c r="J214" s="641"/>
      <c r="K214" s="641"/>
      <c r="L214" s="641"/>
      <c r="M214" s="641"/>
      <c r="N214" s="641"/>
      <c r="O214" s="641"/>
      <c r="P214" s="633" t="s">
        <v>24</v>
      </c>
      <c r="Q214" s="633" t="s">
        <v>25</v>
      </c>
      <c r="R214" s="633" t="s">
        <v>26</v>
      </c>
      <c r="S214" s="633" t="s">
        <v>27</v>
      </c>
      <c r="T214" s="633" t="s">
        <v>28</v>
      </c>
      <c r="U214" s="633" t="s">
        <v>29</v>
      </c>
      <c r="V214" s="633" t="s">
        <v>30</v>
      </c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</row>
    <row r="215" spans="1:103" ht="12.75" customHeight="1" x14ac:dyDescent="0.2">
      <c r="A215" s="639"/>
      <c r="B215" s="640"/>
      <c r="C215" s="641" t="s">
        <v>31</v>
      </c>
      <c r="D215" s="641"/>
      <c r="E215" s="641"/>
      <c r="F215" s="641"/>
      <c r="G215" s="641"/>
      <c r="H215" s="641"/>
      <c r="I215" s="641"/>
      <c r="J215" s="641"/>
      <c r="K215" s="641"/>
      <c r="L215" s="641"/>
      <c r="M215" s="641"/>
      <c r="N215" s="642" t="s">
        <v>32</v>
      </c>
      <c r="O215" s="642"/>
      <c r="P215" s="633"/>
      <c r="Q215" s="633"/>
      <c r="R215" s="633"/>
      <c r="S215" s="633"/>
      <c r="T215" s="633"/>
      <c r="U215" s="633"/>
      <c r="V215" s="633"/>
    </row>
    <row r="216" spans="1:103" ht="12.75" customHeight="1" x14ac:dyDescent="0.2">
      <c r="A216" s="639"/>
      <c r="B216" s="640"/>
      <c r="C216" s="641" t="s">
        <v>33</v>
      </c>
      <c r="D216" s="641"/>
      <c r="E216" s="641"/>
      <c r="F216" s="641"/>
      <c r="G216" s="641"/>
      <c r="H216" s="641"/>
      <c r="I216" s="641"/>
      <c r="J216" s="641"/>
      <c r="K216" s="641"/>
      <c r="L216" s="641"/>
      <c r="M216" s="642" t="s">
        <v>34</v>
      </c>
      <c r="N216" s="642"/>
      <c r="O216" s="642"/>
      <c r="P216" s="633"/>
      <c r="Q216" s="633"/>
      <c r="R216" s="633"/>
      <c r="S216" s="633"/>
      <c r="T216" s="633"/>
      <c r="U216" s="633"/>
      <c r="V216" s="633"/>
    </row>
    <row r="217" spans="1:103" ht="25.5" customHeight="1" x14ac:dyDescent="0.2">
      <c r="A217" s="639"/>
      <c r="B217" s="640"/>
      <c r="C217" s="641" t="s">
        <v>35</v>
      </c>
      <c r="D217" s="641"/>
      <c r="E217" s="641"/>
      <c r="F217" s="641" t="s">
        <v>36</v>
      </c>
      <c r="G217" s="641"/>
      <c r="H217" s="641"/>
      <c r="I217" s="642" t="s">
        <v>37</v>
      </c>
      <c r="J217" s="642"/>
      <c r="K217" s="642" t="s">
        <v>38</v>
      </c>
      <c r="L217" s="642"/>
      <c r="M217" s="642"/>
      <c r="N217" s="633" t="s">
        <v>39</v>
      </c>
      <c r="O217" s="633" t="s">
        <v>40</v>
      </c>
      <c r="P217" s="633"/>
      <c r="Q217" s="633"/>
      <c r="R217" s="633"/>
      <c r="S217" s="633"/>
      <c r="T217" s="633"/>
      <c r="U217" s="633"/>
      <c r="V217" s="633"/>
    </row>
    <row r="218" spans="1:103" s="212" customFormat="1" ht="91.5" customHeight="1" x14ac:dyDescent="0.2">
      <c r="A218" s="639"/>
      <c r="B218" s="640"/>
      <c r="C218" s="211" t="s">
        <v>41</v>
      </c>
      <c r="D218" s="390" t="s">
        <v>42</v>
      </c>
      <c r="E218" s="211" t="s">
        <v>43</v>
      </c>
      <c r="F218" s="211" t="s">
        <v>44</v>
      </c>
      <c r="G218" s="390" t="s">
        <v>45</v>
      </c>
      <c r="H218" s="211" t="s">
        <v>46</v>
      </c>
      <c r="I218" s="390" t="s">
        <v>47</v>
      </c>
      <c r="J218" s="390" t="s">
        <v>48</v>
      </c>
      <c r="K218" s="390" t="s">
        <v>49</v>
      </c>
      <c r="L218" s="390" t="s">
        <v>50</v>
      </c>
      <c r="M218" s="642"/>
      <c r="N218" s="633"/>
      <c r="O218" s="633"/>
      <c r="P218" s="633"/>
      <c r="Q218" s="633"/>
      <c r="R218" s="633"/>
      <c r="S218" s="633"/>
      <c r="T218" s="633"/>
      <c r="U218" s="633"/>
      <c r="V218" s="633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0"/>
      <c r="CC218" s="130"/>
      <c r="CD218" s="130"/>
      <c r="CE218" s="130"/>
      <c r="CF218" s="130"/>
      <c r="CG218" s="130"/>
      <c r="CH218" s="130"/>
      <c r="CI218" s="130"/>
      <c r="CJ218" s="130"/>
      <c r="CK218" s="130"/>
      <c r="CL218" s="130"/>
      <c r="CM218" s="130"/>
      <c r="CN218" s="130"/>
      <c r="CO218" s="130"/>
      <c r="CP218" s="130"/>
      <c r="CQ218" s="130"/>
      <c r="CR218" s="130"/>
      <c r="CS218" s="130"/>
      <c r="CT218" s="130"/>
      <c r="CU218" s="130"/>
      <c r="CV218" s="130"/>
      <c r="CW218" s="130"/>
      <c r="CX218" s="130"/>
      <c r="CY218" s="130"/>
    </row>
    <row r="219" spans="1:103" s="131" customFormat="1" x14ac:dyDescent="0.2">
      <c r="A219" s="129" t="s">
        <v>4</v>
      </c>
      <c r="B219" s="129" t="s">
        <v>5</v>
      </c>
      <c r="C219" s="129" t="s">
        <v>6</v>
      </c>
      <c r="D219" s="129" t="s">
        <v>7</v>
      </c>
      <c r="E219" s="129" t="s">
        <v>51</v>
      </c>
      <c r="F219" s="129" t="s">
        <v>52</v>
      </c>
      <c r="G219" s="129" t="s">
        <v>53</v>
      </c>
      <c r="H219" s="129" t="s">
        <v>54</v>
      </c>
      <c r="I219" s="129" t="s">
        <v>55</v>
      </c>
      <c r="J219" s="129" t="s">
        <v>56</v>
      </c>
      <c r="K219" s="129" t="s">
        <v>57</v>
      </c>
      <c r="L219" s="129" t="s">
        <v>58</v>
      </c>
      <c r="M219" s="129" t="s">
        <v>59</v>
      </c>
      <c r="N219" s="129" t="s">
        <v>60</v>
      </c>
      <c r="O219" s="129" t="s">
        <v>61</v>
      </c>
      <c r="P219" s="132" t="s">
        <v>62</v>
      </c>
      <c r="Q219" s="129" t="s">
        <v>63</v>
      </c>
      <c r="R219" s="129" t="s">
        <v>64</v>
      </c>
      <c r="S219" s="129" t="s">
        <v>65</v>
      </c>
      <c r="T219" s="132" t="s">
        <v>66</v>
      </c>
      <c r="U219" s="129" t="s">
        <v>67</v>
      </c>
      <c r="V219" s="129" t="s">
        <v>68</v>
      </c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0"/>
      <c r="BQ219" s="130"/>
      <c r="BR219" s="130"/>
      <c r="BS219" s="130"/>
      <c r="BT219" s="130"/>
      <c r="BU219" s="130"/>
      <c r="BV219" s="130"/>
      <c r="BW219" s="130"/>
      <c r="BX219" s="130"/>
      <c r="BY219" s="130"/>
      <c r="BZ219" s="130"/>
      <c r="CA219" s="130"/>
      <c r="CB219" s="130"/>
      <c r="CC219" s="130"/>
      <c r="CD219" s="130"/>
      <c r="CE219" s="130"/>
      <c r="CF219" s="130"/>
      <c r="CG219" s="130"/>
      <c r="CH219" s="130"/>
      <c r="CI219" s="130"/>
      <c r="CJ219" s="130"/>
      <c r="CK219" s="130"/>
      <c r="CL219" s="130"/>
      <c r="CM219" s="130"/>
      <c r="CN219" s="130"/>
      <c r="CO219" s="130"/>
      <c r="CP219" s="130"/>
      <c r="CQ219" s="130"/>
      <c r="CR219" s="130"/>
      <c r="CS219" s="130"/>
      <c r="CT219" s="130"/>
      <c r="CU219" s="130"/>
      <c r="CV219" s="130"/>
      <c r="CW219" s="130"/>
      <c r="CX219" s="130"/>
      <c r="CY219" s="130"/>
    </row>
    <row r="220" spans="1:103" s="131" customFormat="1" ht="22.5" customHeight="1" x14ac:dyDescent="0.2">
      <c r="A220" s="132" t="s">
        <v>4</v>
      </c>
      <c r="B220" s="132" t="s">
        <v>650</v>
      </c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4" t="s">
        <v>4</v>
      </c>
      <c r="N220" s="255"/>
      <c r="O220" s="254"/>
      <c r="P220" s="256" t="s">
        <v>647</v>
      </c>
      <c r="Q220" s="396">
        <f t="shared" ref="Q220:Q221" si="12">T220/S220</f>
        <v>2.2981481481481478</v>
      </c>
      <c r="R220" s="257" t="s">
        <v>524</v>
      </c>
      <c r="S220" s="258">
        <v>27</v>
      </c>
      <c r="T220" s="384">
        <v>62.05</v>
      </c>
      <c r="U220" s="257" t="s">
        <v>521</v>
      </c>
      <c r="V220" s="255" t="s">
        <v>645</v>
      </c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</row>
    <row r="221" spans="1:103" s="131" customFormat="1" ht="22.5" customHeight="1" x14ac:dyDescent="0.2">
      <c r="A221" s="263" t="s">
        <v>5</v>
      </c>
      <c r="B221" s="132" t="s">
        <v>650</v>
      </c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4" t="s">
        <v>4</v>
      </c>
      <c r="N221" s="255"/>
      <c r="O221" s="254"/>
      <c r="P221" s="256" t="s">
        <v>646</v>
      </c>
      <c r="Q221" s="396">
        <f t="shared" si="12"/>
        <v>0.56664999999999999</v>
      </c>
      <c r="R221" s="257" t="s">
        <v>524</v>
      </c>
      <c r="S221" s="258">
        <v>2</v>
      </c>
      <c r="T221" s="406">
        <v>1.1333</v>
      </c>
      <c r="U221" s="257" t="s">
        <v>521</v>
      </c>
      <c r="V221" s="255" t="s">
        <v>645</v>
      </c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130"/>
      <c r="BP221" s="130"/>
      <c r="BQ221" s="130"/>
      <c r="BR221" s="130"/>
      <c r="BS221" s="130"/>
      <c r="BT221" s="130"/>
      <c r="BU221" s="130"/>
      <c r="BV221" s="130"/>
      <c r="BW221" s="130"/>
      <c r="BX221" s="130"/>
      <c r="BY221" s="130"/>
      <c r="BZ221" s="130"/>
      <c r="CA221" s="130"/>
      <c r="CB221" s="130"/>
      <c r="CC221" s="130"/>
      <c r="CD221" s="130"/>
      <c r="CE221" s="130"/>
      <c r="CF221" s="130"/>
      <c r="CG221" s="130"/>
      <c r="CH221" s="130"/>
      <c r="CI221" s="130"/>
      <c r="CJ221" s="130"/>
      <c r="CK221" s="130"/>
      <c r="CL221" s="130"/>
      <c r="CM221" s="130"/>
      <c r="CN221" s="130"/>
      <c r="CO221" s="130"/>
      <c r="CP221" s="130"/>
      <c r="CQ221" s="130"/>
      <c r="CR221" s="130"/>
      <c r="CS221" s="130"/>
      <c r="CT221" s="130"/>
      <c r="CU221" s="130"/>
      <c r="CV221" s="130"/>
      <c r="CW221" s="130"/>
      <c r="CX221" s="130"/>
      <c r="CY221" s="130"/>
    </row>
    <row r="222" spans="1:103" s="131" customFormat="1" ht="20.25" customHeight="1" x14ac:dyDescent="0.2">
      <c r="A222" s="394" t="s">
        <v>6</v>
      </c>
      <c r="B222" s="132" t="s">
        <v>650</v>
      </c>
      <c r="C222" s="362"/>
      <c r="D222" s="362"/>
      <c r="E222" s="362"/>
      <c r="F222" s="362"/>
      <c r="G222" s="362"/>
      <c r="H222" s="362"/>
      <c r="I222" s="362"/>
      <c r="J222" s="362"/>
      <c r="K222" s="362"/>
      <c r="L222" s="362"/>
      <c r="M222" s="407" t="s">
        <v>4</v>
      </c>
      <c r="N222" s="391"/>
      <c r="O222" s="407"/>
      <c r="P222" s="408" t="s">
        <v>395</v>
      </c>
      <c r="Q222" s="409">
        <v>0.44490000000000002</v>
      </c>
      <c r="R222" s="410"/>
      <c r="S222" s="411"/>
      <c r="T222" s="412">
        <v>0.44490000000000002</v>
      </c>
      <c r="U222" s="410" t="s">
        <v>401</v>
      </c>
      <c r="V222" s="413" t="s">
        <v>644</v>
      </c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0"/>
      <c r="BU222" s="130"/>
      <c r="BV222" s="130"/>
      <c r="BW222" s="130"/>
      <c r="BX222" s="130"/>
      <c r="BY222" s="130"/>
      <c r="BZ222" s="130"/>
      <c r="CA222" s="130"/>
      <c r="CB222" s="130"/>
      <c r="CC222" s="130"/>
      <c r="CD222" s="130"/>
      <c r="CE222" s="130"/>
      <c r="CF222" s="130"/>
      <c r="CG222" s="130"/>
      <c r="CH222" s="130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0"/>
      <c r="CX222" s="130"/>
      <c r="CY222" s="130"/>
    </row>
    <row r="223" spans="1:103" ht="23.25" customHeight="1" x14ac:dyDescent="0.2">
      <c r="A223" s="263" t="s">
        <v>7</v>
      </c>
      <c r="B223" s="132" t="s">
        <v>650</v>
      </c>
      <c r="C223" s="358"/>
      <c r="D223" s="358"/>
      <c r="E223" s="358"/>
      <c r="F223" s="358"/>
      <c r="G223" s="358"/>
      <c r="H223" s="358"/>
      <c r="I223" s="358"/>
      <c r="J223" s="358"/>
      <c r="K223" s="358"/>
      <c r="L223" s="358"/>
      <c r="M223" s="254" t="s">
        <v>4</v>
      </c>
      <c r="N223" s="358"/>
      <c r="O223" s="358"/>
      <c r="P223" s="359" t="s">
        <v>583</v>
      </c>
      <c r="Q223" s="382">
        <f t="shared" ref="Q223" si="13">T223/S223</f>
        <v>5.1080851063829785E-2</v>
      </c>
      <c r="R223" s="253" t="s">
        <v>562</v>
      </c>
      <c r="S223" s="253">
        <v>235</v>
      </c>
      <c r="T223" s="386">
        <v>12.004</v>
      </c>
      <c r="U223" s="255" t="s">
        <v>595</v>
      </c>
      <c r="V223" s="255" t="s">
        <v>596</v>
      </c>
      <c r="W223" s="133"/>
      <c r="X223" s="131"/>
    </row>
    <row r="224" spans="1:103" ht="12" x14ac:dyDescent="0.2">
      <c r="W224" s="634"/>
      <c r="X224" s="634"/>
      <c r="Y224" s="634"/>
      <c r="Z224" s="634"/>
      <c r="AA224" s="634"/>
      <c r="AB224" s="634"/>
      <c r="AC224" s="634"/>
      <c r="AD224" s="634"/>
      <c r="AE224" s="634"/>
      <c r="AF224" s="634"/>
    </row>
    <row r="225" spans="1:103" x14ac:dyDescent="0.2">
      <c r="X225" s="131"/>
    </row>
    <row r="226" spans="1:103" x14ac:dyDescent="0.2">
      <c r="V226" s="402" t="s">
        <v>173</v>
      </c>
    </row>
    <row r="227" spans="1:103" ht="10.5" customHeight="1" x14ac:dyDescent="0.2">
      <c r="U227" s="242"/>
      <c r="V227" s="402" t="s">
        <v>15</v>
      </c>
    </row>
    <row r="229" spans="1:103" s="389" customFormat="1" ht="15.75" x14ac:dyDescent="0.25">
      <c r="A229" s="635" t="s">
        <v>20</v>
      </c>
      <c r="B229" s="635"/>
      <c r="C229" s="635"/>
      <c r="D229" s="635"/>
      <c r="E229" s="635"/>
      <c r="F229" s="635"/>
      <c r="G229" s="635"/>
      <c r="H229" s="635"/>
      <c r="I229" s="635"/>
      <c r="J229" s="635"/>
      <c r="K229" s="635"/>
      <c r="L229" s="635"/>
      <c r="M229" s="635"/>
      <c r="N229" s="635"/>
      <c r="O229" s="635"/>
      <c r="P229" s="635"/>
      <c r="Q229" s="635"/>
      <c r="R229" s="635"/>
      <c r="S229" s="635"/>
      <c r="T229" s="635"/>
      <c r="U229" s="635"/>
      <c r="V229" s="635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</row>
    <row r="230" spans="1:103" s="18" customFormat="1" ht="15.75" x14ac:dyDescent="0.25">
      <c r="M230" s="19" t="s">
        <v>21</v>
      </c>
      <c r="N230" s="636" t="s">
        <v>16</v>
      </c>
      <c r="O230" s="636"/>
      <c r="P230" s="636"/>
      <c r="Q230" s="636"/>
      <c r="R230" s="636"/>
      <c r="S230" s="636"/>
      <c r="T230" s="636"/>
      <c r="V230" s="389"/>
    </row>
    <row r="231" spans="1:103" s="208" customFormat="1" ht="15.75" x14ac:dyDescent="0.25">
      <c r="N231" s="637" t="s">
        <v>13</v>
      </c>
      <c r="O231" s="637"/>
      <c r="P231" s="637"/>
      <c r="Q231" s="637"/>
      <c r="R231" s="637"/>
      <c r="S231" s="637"/>
      <c r="T231" s="637"/>
      <c r="V231" s="403"/>
    </row>
    <row r="232" spans="1:103" s="209" customFormat="1" ht="18" customHeight="1" x14ac:dyDescent="0.25">
      <c r="A232" s="638" t="s">
        <v>649</v>
      </c>
      <c r="B232" s="638"/>
      <c r="C232" s="638"/>
      <c r="D232" s="638"/>
      <c r="E232" s="638"/>
      <c r="F232" s="638"/>
      <c r="G232" s="638"/>
      <c r="H232" s="638"/>
      <c r="I232" s="638"/>
      <c r="J232" s="638"/>
      <c r="K232" s="638"/>
      <c r="L232" s="638"/>
      <c r="M232" s="638"/>
      <c r="N232" s="638"/>
      <c r="O232" s="638"/>
      <c r="P232" s="638"/>
      <c r="Q232" s="638"/>
      <c r="R232" s="638"/>
      <c r="S232" s="638"/>
      <c r="T232" s="638"/>
      <c r="U232" s="638"/>
      <c r="V232" s="638"/>
    </row>
    <row r="233" spans="1:103" s="210" customFormat="1" ht="12.75" customHeight="1" x14ac:dyDescent="0.2">
      <c r="A233" s="639" t="s">
        <v>3</v>
      </c>
      <c r="B233" s="640" t="s">
        <v>22</v>
      </c>
      <c r="C233" s="641" t="s">
        <v>23</v>
      </c>
      <c r="D233" s="641"/>
      <c r="E233" s="641"/>
      <c r="F233" s="641"/>
      <c r="G233" s="641"/>
      <c r="H233" s="641"/>
      <c r="I233" s="641"/>
      <c r="J233" s="641"/>
      <c r="K233" s="641"/>
      <c r="L233" s="641"/>
      <c r="M233" s="641"/>
      <c r="N233" s="641"/>
      <c r="O233" s="641"/>
      <c r="P233" s="633" t="s">
        <v>24</v>
      </c>
      <c r="Q233" s="633" t="s">
        <v>25</v>
      </c>
      <c r="R233" s="633" t="s">
        <v>26</v>
      </c>
      <c r="S233" s="633" t="s">
        <v>27</v>
      </c>
      <c r="T233" s="633" t="s">
        <v>28</v>
      </c>
      <c r="U233" s="633" t="s">
        <v>29</v>
      </c>
      <c r="V233" s="633" t="s">
        <v>30</v>
      </c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</row>
    <row r="234" spans="1:103" ht="12.75" customHeight="1" x14ac:dyDescent="0.2">
      <c r="A234" s="639"/>
      <c r="B234" s="640"/>
      <c r="C234" s="641" t="s">
        <v>31</v>
      </c>
      <c r="D234" s="641"/>
      <c r="E234" s="641"/>
      <c r="F234" s="641"/>
      <c r="G234" s="641"/>
      <c r="H234" s="641"/>
      <c r="I234" s="641"/>
      <c r="J234" s="641"/>
      <c r="K234" s="641"/>
      <c r="L234" s="641"/>
      <c r="M234" s="641"/>
      <c r="N234" s="642" t="s">
        <v>32</v>
      </c>
      <c r="O234" s="642"/>
      <c r="P234" s="633"/>
      <c r="Q234" s="633"/>
      <c r="R234" s="633"/>
      <c r="S234" s="633"/>
      <c r="T234" s="633"/>
      <c r="U234" s="633"/>
      <c r="V234" s="633"/>
    </row>
    <row r="235" spans="1:103" ht="12.75" customHeight="1" x14ac:dyDescent="0.2">
      <c r="A235" s="639"/>
      <c r="B235" s="640"/>
      <c r="C235" s="641" t="s">
        <v>33</v>
      </c>
      <c r="D235" s="641"/>
      <c r="E235" s="641"/>
      <c r="F235" s="641"/>
      <c r="G235" s="641"/>
      <c r="H235" s="641"/>
      <c r="I235" s="641"/>
      <c r="J235" s="641"/>
      <c r="K235" s="641"/>
      <c r="L235" s="641"/>
      <c r="M235" s="642" t="s">
        <v>34</v>
      </c>
      <c r="N235" s="642"/>
      <c r="O235" s="642"/>
      <c r="P235" s="633"/>
      <c r="Q235" s="633"/>
      <c r="R235" s="633"/>
      <c r="S235" s="633"/>
      <c r="T235" s="633"/>
      <c r="U235" s="633"/>
      <c r="V235" s="633"/>
    </row>
    <row r="236" spans="1:103" ht="25.5" customHeight="1" x14ac:dyDescent="0.2">
      <c r="A236" s="639"/>
      <c r="B236" s="640"/>
      <c r="C236" s="641" t="s">
        <v>35</v>
      </c>
      <c r="D236" s="641"/>
      <c r="E236" s="641"/>
      <c r="F236" s="641" t="s">
        <v>36</v>
      </c>
      <c r="G236" s="641"/>
      <c r="H236" s="641"/>
      <c r="I236" s="642" t="s">
        <v>37</v>
      </c>
      <c r="J236" s="642"/>
      <c r="K236" s="642" t="s">
        <v>38</v>
      </c>
      <c r="L236" s="642"/>
      <c r="M236" s="642"/>
      <c r="N236" s="633" t="s">
        <v>39</v>
      </c>
      <c r="O236" s="633" t="s">
        <v>40</v>
      </c>
      <c r="P236" s="633"/>
      <c r="Q236" s="633"/>
      <c r="R236" s="633"/>
      <c r="S236" s="633"/>
      <c r="T236" s="633"/>
      <c r="U236" s="633"/>
      <c r="V236" s="633"/>
    </row>
    <row r="237" spans="1:103" s="212" customFormat="1" ht="91.5" customHeight="1" x14ac:dyDescent="0.2">
      <c r="A237" s="639"/>
      <c r="B237" s="640"/>
      <c r="C237" s="211" t="s">
        <v>41</v>
      </c>
      <c r="D237" s="390" t="s">
        <v>42</v>
      </c>
      <c r="E237" s="211" t="s">
        <v>43</v>
      </c>
      <c r="F237" s="211" t="s">
        <v>44</v>
      </c>
      <c r="G237" s="390" t="s">
        <v>45</v>
      </c>
      <c r="H237" s="211" t="s">
        <v>46</v>
      </c>
      <c r="I237" s="390" t="s">
        <v>47</v>
      </c>
      <c r="J237" s="390" t="s">
        <v>48</v>
      </c>
      <c r="K237" s="390" t="s">
        <v>49</v>
      </c>
      <c r="L237" s="390" t="s">
        <v>50</v>
      </c>
      <c r="M237" s="642"/>
      <c r="N237" s="633"/>
      <c r="O237" s="633"/>
      <c r="P237" s="633"/>
      <c r="Q237" s="633"/>
      <c r="R237" s="633"/>
      <c r="S237" s="633"/>
      <c r="T237" s="633"/>
      <c r="U237" s="633"/>
      <c r="V237" s="633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</row>
    <row r="238" spans="1:103" s="131" customFormat="1" x14ac:dyDescent="0.2">
      <c r="A238" s="129" t="s">
        <v>4</v>
      </c>
      <c r="B238" s="129" t="s">
        <v>5</v>
      </c>
      <c r="C238" s="129" t="s">
        <v>6</v>
      </c>
      <c r="D238" s="129" t="s">
        <v>7</v>
      </c>
      <c r="E238" s="129" t="s">
        <v>51</v>
      </c>
      <c r="F238" s="129" t="s">
        <v>52</v>
      </c>
      <c r="G238" s="129" t="s">
        <v>53</v>
      </c>
      <c r="H238" s="129" t="s">
        <v>54</v>
      </c>
      <c r="I238" s="129" t="s">
        <v>55</v>
      </c>
      <c r="J238" s="129" t="s">
        <v>56</v>
      </c>
      <c r="K238" s="129" t="s">
        <v>57</v>
      </c>
      <c r="L238" s="129" t="s">
        <v>58</v>
      </c>
      <c r="M238" s="129" t="s">
        <v>59</v>
      </c>
      <c r="N238" s="129" t="s">
        <v>60</v>
      </c>
      <c r="O238" s="129" t="s">
        <v>61</v>
      </c>
      <c r="P238" s="132" t="s">
        <v>62</v>
      </c>
      <c r="Q238" s="129" t="s">
        <v>63</v>
      </c>
      <c r="R238" s="129" t="s">
        <v>64</v>
      </c>
      <c r="S238" s="129" t="s">
        <v>65</v>
      </c>
      <c r="T238" s="132" t="s">
        <v>66</v>
      </c>
      <c r="U238" s="129" t="s">
        <v>67</v>
      </c>
      <c r="V238" s="129" t="s">
        <v>68</v>
      </c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</row>
    <row r="239" spans="1:103" s="131" customFormat="1" ht="22.5" customHeight="1" x14ac:dyDescent="0.2">
      <c r="A239" s="132" t="s">
        <v>4</v>
      </c>
      <c r="B239" s="132" t="s">
        <v>651</v>
      </c>
      <c r="C239" s="253"/>
      <c r="D239" s="253"/>
      <c r="E239" s="253"/>
      <c r="F239" s="253"/>
      <c r="G239" s="253"/>
      <c r="H239" s="253"/>
      <c r="I239" s="253"/>
      <c r="J239" s="253"/>
      <c r="K239" s="253"/>
      <c r="L239" s="253"/>
      <c r="M239" s="254" t="s">
        <v>4</v>
      </c>
      <c r="N239" s="255"/>
      <c r="O239" s="254"/>
      <c r="P239" s="256" t="s">
        <v>653</v>
      </c>
      <c r="Q239" s="396"/>
      <c r="R239" s="257" t="s">
        <v>664</v>
      </c>
      <c r="S239" s="258"/>
      <c r="T239" s="384"/>
      <c r="U239" s="257" t="s">
        <v>521</v>
      </c>
      <c r="V239" s="255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</row>
    <row r="240" spans="1:103" s="131" customFormat="1" ht="22.5" customHeight="1" x14ac:dyDescent="0.2">
      <c r="A240" s="263" t="s">
        <v>5</v>
      </c>
      <c r="B240" s="132" t="s">
        <v>651</v>
      </c>
      <c r="C240" s="253"/>
      <c r="D240" s="253"/>
      <c r="E240" s="253"/>
      <c r="F240" s="253"/>
      <c r="G240" s="253"/>
      <c r="H240" s="253"/>
      <c r="I240" s="253"/>
      <c r="J240" s="253"/>
      <c r="K240" s="253"/>
      <c r="L240" s="253"/>
      <c r="M240" s="254" t="s">
        <v>4</v>
      </c>
      <c r="N240" s="255"/>
      <c r="O240" s="254"/>
      <c r="P240" s="256" t="s">
        <v>654</v>
      </c>
      <c r="Q240" s="396"/>
      <c r="R240" s="257" t="s">
        <v>664</v>
      </c>
      <c r="S240" s="258"/>
      <c r="T240" s="406"/>
      <c r="U240" s="257" t="s">
        <v>521</v>
      </c>
      <c r="V240" s="255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</row>
    <row r="241" spans="1:103" s="131" customFormat="1" ht="20.25" customHeight="1" x14ac:dyDescent="0.2">
      <c r="A241" s="394" t="s">
        <v>6</v>
      </c>
      <c r="B241" s="132" t="s">
        <v>651</v>
      </c>
      <c r="C241" s="362"/>
      <c r="D241" s="362"/>
      <c r="E241" s="362"/>
      <c r="F241" s="362"/>
      <c r="G241" s="362"/>
      <c r="H241" s="362"/>
      <c r="I241" s="362"/>
      <c r="J241" s="362"/>
      <c r="K241" s="362"/>
      <c r="L241" s="362"/>
      <c r="M241" s="407" t="s">
        <v>4</v>
      </c>
      <c r="N241" s="391"/>
      <c r="O241" s="407"/>
      <c r="P241" s="408" t="s">
        <v>395</v>
      </c>
      <c r="Q241" s="409">
        <v>0.37730000000000002</v>
      </c>
      <c r="R241" s="410"/>
      <c r="S241" s="411"/>
      <c r="T241" s="414">
        <v>0.37728</v>
      </c>
      <c r="U241" s="410" t="s">
        <v>401</v>
      </c>
      <c r="V241" s="413" t="s">
        <v>665</v>
      </c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</row>
    <row r="242" spans="1:103" ht="23.25" customHeight="1" x14ac:dyDescent="0.2">
      <c r="A242" s="263" t="s">
        <v>7</v>
      </c>
      <c r="B242" s="132" t="s">
        <v>651</v>
      </c>
      <c r="C242" s="362"/>
      <c r="D242" s="362"/>
      <c r="E242" s="362"/>
      <c r="F242" s="362"/>
      <c r="G242" s="362"/>
      <c r="H242" s="362"/>
      <c r="I242" s="362"/>
      <c r="J242" s="362"/>
      <c r="K242" s="362"/>
      <c r="L242" s="362"/>
      <c r="M242" s="407" t="s">
        <v>4</v>
      </c>
      <c r="N242" s="358"/>
      <c r="O242" s="358"/>
      <c r="P242" s="359" t="s">
        <v>652</v>
      </c>
      <c r="Q242" s="382">
        <f t="shared" ref="Q242:Q247" si="14">T242/S242</f>
        <v>4.3794739130434787E-2</v>
      </c>
      <c r="R242" s="253" t="s">
        <v>562</v>
      </c>
      <c r="S242" s="253">
        <v>46</v>
      </c>
      <c r="T242" s="417">
        <f>1.472+0.542558</f>
        <v>2.0145580000000001</v>
      </c>
      <c r="U242" s="255" t="s">
        <v>659</v>
      </c>
      <c r="V242" s="255" t="s">
        <v>660</v>
      </c>
      <c r="W242" s="133"/>
      <c r="X242" s="131"/>
    </row>
    <row r="243" spans="1:103" ht="22.5" x14ac:dyDescent="0.2">
      <c r="A243" s="394" t="s">
        <v>51</v>
      </c>
      <c r="B243" s="132" t="s">
        <v>651</v>
      </c>
      <c r="C243" s="362"/>
      <c r="D243" s="362"/>
      <c r="E243" s="362"/>
      <c r="F243" s="362"/>
      <c r="G243" s="362"/>
      <c r="H243" s="362"/>
      <c r="I243" s="362"/>
      <c r="J243" s="362"/>
      <c r="K243" s="362"/>
      <c r="L243" s="362"/>
      <c r="M243" s="407" t="s">
        <v>4</v>
      </c>
      <c r="N243" s="358"/>
      <c r="O243" s="358"/>
      <c r="P243" s="359" t="s">
        <v>655</v>
      </c>
      <c r="Q243" s="382">
        <f t="shared" si="14"/>
        <v>4.7419999999999997E-2</v>
      </c>
      <c r="R243" s="253" t="s">
        <v>562</v>
      </c>
      <c r="S243" s="253">
        <v>30</v>
      </c>
      <c r="T243" s="417">
        <f>1.005+0.4176</f>
        <v>1.4225999999999999</v>
      </c>
      <c r="U243" s="255" t="s">
        <v>659</v>
      </c>
      <c r="V243" s="255" t="s">
        <v>660</v>
      </c>
      <c r="X243" s="131"/>
    </row>
    <row r="244" spans="1:103" ht="22.5" x14ac:dyDescent="0.2">
      <c r="A244" s="263" t="s">
        <v>52</v>
      </c>
      <c r="B244" s="132" t="s">
        <v>651</v>
      </c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407" t="s">
        <v>4</v>
      </c>
      <c r="N244" s="358"/>
      <c r="O244" s="358"/>
      <c r="P244" s="359" t="s">
        <v>656</v>
      </c>
      <c r="Q244" s="382">
        <f t="shared" si="14"/>
        <v>1.200115</v>
      </c>
      <c r="R244" s="253" t="s">
        <v>562</v>
      </c>
      <c r="S244" s="253">
        <v>2</v>
      </c>
      <c r="T244" s="415">
        <v>2.4002300000000001</v>
      </c>
      <c r="U244" s="253" t="s">
        <v>661</v>
      </c>
      <c r="V244" s="401" t="s">
        <v>662</v>
      </c>
    </row>
    <row r="245" spans="1:103" ht="45" x14ac:dyDescent="0.2">
      <c r="A245" s="394" t="s">
        <v>53</v>
      </c>
      <c r="B245" s="356" t="s">
        <v>651</v>
      </c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407" t="s">
        <v>4</v>
      </c>
      <c r="N245" s="358"/>
      <c r="O245" s="358"/>
      <c r="P245" s="359" t="s">
        <v>657</v>
      </c>
      <c r="Q245" s="382">
        <f t="shared" si="14"/>
        <v>1.37</v>
      </c>
      <c r="R245" s="253" t="s">
        <v>562</v>
      </c>
      <c r="S245" s="253">
        <v>4</v>
      </c>
      <c r="T245" s="415">
        <v>5.48</v>
      </c>
      <c r="U245" s="253" t="s">
        <v>659</v>
      </c>
      <c r="V245" s="253" t="s">
        <v>663</v>
      </c>
    </row>
    <row r="246" spans="1:103" ht="33.75" x14ac:dyDescent="0.2">
      <c r="A246" s="263" t="s">
        <v>54</v>
      </c>
      <c r="B246" s="263" t="s">
        <v>651</v>
      </c>
      <c r="C246" s="253"/>
      <c r="D246" s="253"/>
      <c r="E246" s="253"/>
      <c r="F246" s="253"/>
      <c r="G246" s="253"/>
      <c r="H246" s="253"/>
      <c r="I246" s="253"/>
      <c r="J246" s="253"/>
      <c r="K246" s="253"/>
      <c r="L246" s="253"/>
      <c r="M246" s="254" t="s">
        <v>4</v>
      </c>
      <c r="N246" s="358"/>
      <c r="O246" s="358"/>
      <c r="P246" s="359" t="s">
        <v>658</v>
      </c>
      <c r="Q246" s="382">
        <f t="shared" si="14"/>
        <v>1.8525</v>
      </c>
      <c r="R246" s="253" t="s">
        <v>562</v>
      </c>
      <c r="S246" s="253">
        <v>4</v>
      </c>
      <c r="T246" s="415">
        <v>7.41</v>
      </c>
      <c r="U246" s="253" t="s">
        <v>659</v>
      </c>
      <c r="V246" s="253" t="s">
        <v>663</v>
      </c>
    </row>
    <row r="247" spans="1:103" x14ac:dyDescent="0.2">
      <c r="A247" s="394" t="s">
        <v>55</v>
      </c>
      <c r="B247" s="263" t="s">
        <v>651</v>
      </c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254" t="s">
        <v>4</v>
      </c>
      <c r="N247" s="358"/>
      <c r="O247" s="358"/>
      <c r="P247" s="363" t="s">
        <v>666</v>
      </c>
      <c r="Q247" s="382">
        <f t="shared" si="14"/>
        <v>6.3901599999999998</v>
      </c>
      <c r="R247" s="253" t="s">
        <v>562</v>
      </c>
      <c r="S247" s="253">
        <v>1</v>
      </c>
      <c r="T247" s="416">
        <v>6.3901599999999998</v>
      </c>
      <c r="U247" s="358" t="s">
        <v>668</v>
      </c>
      <c r="V247" s="401" t="s">
        <v>667</v>
      </c>
    </row>
  </sheetData>
  <sheetProtection selectLockedCells="1" selectUnlockedCells="1"/>
  <mergeCells count="292">
    <mergeCell ref="W188:AF188"/>
    <mergeCell ref="A177:V177"/>
    <mergeCell ref="N178:T178"/>
    <mergeCell ref="N179:T179"/>
    <mergeCell ref="A180:V180"/>
    <mergeCell ref="A181:A185"/>
    <mergeCell ref="B181:B185"/>
    <mergeCell ref="C181:O181"/>
    <mergeCell ref="P181:P185"/>
    <mergeCell ref="Q181:Q185"/>
    <mergeCell ref="R181:R185"/>
    <mergeCell ref="S181:S185"/>
    <mergeCell ref="T181:T185"/>
    <mergeCell ref="U181:U185"/>
    <mergeCell ref="V181:V185"/>
    <mergeCell ref="C182:M182"/>
    <mergeCell ref="N182:O183"/>
    <mergeCell ref="C183:L183"/>
    <mergeCell ref="M183:M185"/>
    <mergeCell ref="C184:E184"/>
    <mergeCell ref="F184:H184"/>
    <mergeCell ref="I184:J184"/>
    <mergeCell ref="K184:L184"/>
    <mergeCell ref="N184:N185"/>
    <mergeCell ref="O184:O185"/>
    <mergeCell ref="U144:U146"/>
    <mergeCell ref="W163:AF163"/>
    <mergeCell ref="A152:V152"/>
    <mergeCell ref="N153:T153"/>
    <mergeCell ref="N154:T154"/>
    <mergeCell ref="A155:V155"/>
    <mergeCell ref="A156:A160"/>
    <mergeCell ref="B156:B160"/>
    <mergeCell ref="C156:O156"/>
    <mergeCell ref="P156:P160"/>
    <mergeCell ref="Q156:Q160"/>
    <mergeCell ref="R156:R160"/>
    <mergeCell ref="S156:S160"/>
    <mergeCell ref="T156:T160"/>
    <mergeCell ref="U156:U160"/>
    <mergeCell ref="V156:V160"/>
    <mergeCell ref="C157:M157"/>
    <mergeCell ref="N157:O158"/>
    <mergeCell ref="C158:L158"/>
    <mergeCell ref="M158:M160"/>
    <mergeCell ref="C159:E159"/>
    <mergeCell ref="F159:H159"/>
    <mergeCell ref="I159:J159"/>
    <mergeCell ref="K159:L159"/>
    <mergeCell ref="N159:N160"/>
    <mergeCell ref="O159:O160"/>
    <mergeCell ref="A5:V5"/>
    <mergeCell ref="N7:T7"/>
    <mergeCell ref="A8:V8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2:E12"/>
    <mergeCell ref="N6:T6"/>
    <mergeCell ref="F12:H12"/>
    <mergeCell ref="N12:N13"/>
    <mergeCell ref="O12:O13"/>
    <mergeCell ref="C11:L11"/>
    <mergeCell ref="M11:M13"/>
    <mergeCell ref="I12:J12"/>
    <mergeCell ref="K12:L12"/>
    <mergeCell ref="A23:V23"/>
    <mergeCell ref="N24:T24"/>
    <mergeCell ref="N25:T25"/>
    <mergeCell ref="A26:V26"/>
    <mergeCell ref="A27:A31"/>
    <mergeCell ref="B27:B31"/>
    <mergeCell ref="C27:O27"/>
    <mergeCell ref="P27:P31"/>
    <mergeCell ref="Q27:Q31"/>
    <mergeCell ref="R27:R31"/>
    <mergeCell ref="S27:S31"/>
    <mergeCell ref="T27:T31"/>
    <mergeCell ref="U27:U31"/>
    <mergeCell ref="V27:V31"/>
    <mergeCell ref="C28:M28"/>
    <mergeCell ref="N28:O29"/>
    <mergeCell ref="N30:N31"/>
    <mergeCell ref="O30:O31"/>
    <mergeCell ref="A41:V41"/>
    <mergeCell ref="N42:T42"/>
    <mergeCell ref="N43:T43"/>
    <mergeCell ref="C29:L29"/>
    <mergeCell ref="M29:M31"/>
    <mergeCell ref="C30:E30"/>
    <mergeCell ref="F30:H30"/>
    <mergeCell ref="I30:J30"/>
    <mergeCell ref="K30:L30"/>
    <mergeCell ref="F48:H48"/>
    <mergeCell ref="I48:J48"/>
    <mergeCell ref="K48:L48"/>
    <mergeCell ref="N48:N49"/>
    <mergeCell ref="O48:O49"/>
    <mergeCell ref="A44:V44"/>
    <mergeCell ref="A45:A49"/>
    <mergeCell ref="B45:B49"/>
    <mergeCell ref="C45:O45"/>
    <mergeCell ref="P45:P49"/>
    <mergeCell ref="Q45:Q49"/>
    <mergeCell ref="R45:R49"/>
    <mergeCell ref="S45:S49"/>
    <mergeCell ref="T45:T49"/>
    <mergeCell ref="U45:U49"/>
    <mergeCell ref="V45:V49"/>
    <mergeCell ref="C46:M46"/>
    <mergeCell ref="N46:O47"/>
    <mergeCell ref="C47:L47"/>
    <mergeCell ref="M47:M49"/>
    <mergeCell ref="C48:E48"/>
    <mergeCell ref="N66:N67"/>
    <mergeCell ref="O66:O67"/>
    <mergeCell ref="C65:L65"/>
    <mergeCell ref="M65:M67"/>
    <mergeCell ref="C66:E66"/>
    <mergeCell ref="F66:H66"/>
    <mergeCell ref="I66:J66"/>
    <mergeCell ref="K66:L66"/>
    <mergeCell ref="A59:V59"/>
    <mergeCell ref="N60:T60"/>
    <mergeCell ref="N61:T61"/>
    <mergeCell ref="A62:V62"/>
    <mergeCell ref="A63:A67"/>
    <mergeCell ref="B63:B67"/>
    <mergeCell ref="C63:O63"/>
    <mergeCell ref="P63:P67"/>
    <mergeCell ref="Q63:Q67"/>
    <mergeCell ref="R63:R67"/>
    <mergeCell ref="S63:S67"/>
    <mergeCell ref="T63:T67"/>
    <mergeCell ref="U63:U67"/>
    <mergeCell ref="V63:V67"/>
    <mergeCell ref="C64:M64"/>
    <mergeCell ref="N64:O65"/>
    <mergeCell ref="A76:V76"/>
    <mergeCell ref="N77:T77"/>
    <mergeCell ref="N78:T78"/>
    <mergeCell ref="A79:V79"/>
    <mergeCell ref="A80:A84"/>
    <mergeCell ref="B80:B84"/>
    <mergeCell ref="C80:O80"/>
    <mergeCell ref="P80:P84"/>
    <mergeCell ref="Q80:Q84"/>
    <mergeCell ref="R80:R84"/>
    <mergeCell ref="S80:S84"/>
    <mergeCell ref="T80:T84"/>
    <mergeCell ref="U80:U84"/>
    <mergeCell ref="V80:V84"/>
    <mergeCell ref="C81:M81"/>
    <mergeCell ref="N81:O82"/>
    <mergeCell ref="N83:N84"/>
    <mergeCell ref="O83:O84"/>
    <mergeCell ref="A94:V94"/>
    <mergeCell ref="N95:T95"/>
    <mergeCell ref="N96:T96"/>
    <mergeCell ref="C82:L82"/>
    <mergeCell ref="M82:M84"/>
    <mergeCell ref="C83:E83"/>
    <mergeCell ref="F83:H83"/>
    <mergeCell ref="I83:J83"/>
    <mergeCell ref="K83:L83"/>
    <mergeCell ref="O120:O121"/>
    <mergeCell ref="F101:H101"/>
    <mergeCell ref="I101:J101"/>
    <mergeCell ref="K101:L101"/>
    <mergeCell ref="N101:N102"/>
    <mergeCell ref="O101:O102"/>
    <mergeCell ref="A97:V97"/>
    <mergeCell ref="A98:A102"/>
    <mergeCell ref="B98:B102"/>
    <mergeCell ref="C98:O98"/>
    <mergeCell ref="P98:P102"/>
    <mergeCell ref="Q98:Q102"/>
    <mergeCell ref="R98:R102"/>
    <mergeCell ref="S98:S102"/>
    <mergeCell ref="T98:T102"/>
    <mergeCell ref="U98:U102"/>
    <mergeCell ref="V98:V102"/>
    <mergeCell ref="C99:M99"/>
    <mergeCell ref="N99:O100"/>
    <mergeCell ref="C100:L100"/>
    <mergeCell ref="M100:M102"/>
    <mergeCell ref="C101:E101"/>
    <mergeCell ref="O139:O140"/>
    <mergeCell ref="A113:V113"/>
    <mergeCell ref="N114:T114"/>
    <mergeCell ref="N115:T115"/>
    <mergeCell ref="A116:V116"/>
    <mergeCell ref="A117:A121"/>
    <mergeCell ref="B117:B121"/>
    <mergeCell ref="C117:O117"/>
    <mergeCell ref="P117:P121"/>
    <mergeCell ref="Q117:Q121"/>
    <mergeCell ref="R117:R121"/>
    <mergeCell ref="S117:S121"/>
    <mergeCell ref="T117:T121"/>
    <mergeCell ref="U117:U121"/>
    <mergeCell ref="V117:V121"/>
    <mergeCell ref="C118:M118"/>
    <mergeCell ref="N118:O119"/>
    <mergeCell ref="C119:L119"/>
    <mergeCell ref="M119:M121"/>
    <mergeCell ref="C120:E120"/>
    <mergeCell ref="F120:H120"/>
    <mergeCell ref="I120:J120"/>
    <mergeCell ref="K120:L120"/>
    <mergeCell ref="N120:N121"/>
    <mergeCell ref="O217:O218"/>
    <mergeCell ref="A132:V132"/>
    <mergeCell ref="N133:T133"/>
    <mergeCell ref="N134:T134"/>
    <mergeCell ref="A135:V135"/>
    <mergeCell ref="A136:A140"/>
    <mergeCell ref="B136:B140"/>
    <mergeCell ref="C136:O136"/>
    <mergeCell ref="P136:P140"/>
    <mergeCell ref="Q136:Q140"/>
    <mergeCell ref="R136:R140"/>
    <mergeCell ref="S136:S140"/>
    <mergeCell ref="T136:T140"/>
    <mergeCell ref="U136:U140"/>
    <mergeCell ref="V136:V140"/>
    <mergeCell ref="C137:M137"/>
    <mergeCell ref="N137:O138"/>
    <mergeCell ref="C138:L138"/>
    <mergeCell ref="M138:M140"/>
    <mergeCell ref="C139:E139"/>
    <mergeCell ref="F139:H139"/>
    <mergeCell ref="I139:J139"/>
    <mergeCell ref="K139:L139"/>
    <mergeCell ref="N139:N140"/>
    <mergeCell ref="N236:N237"/>
    <mergeCell ref="A210:V210"/>
    <mergeCell ref="N211:T211"/>
    <mergeCell ref="N212:T212"/>
    <mergeCell ref="A213:V213"/>
    <mergeCell ref="A214:A218"/>
    <mergeCell ref="B214:B218"/>
    <mergeCell ref="C214:O214"/>
    <mergeCell ref="P214:P218"/>
    <mergeCell ref="Q214:Q218"/>
    <mergeCell ref="R214:R218"/>
    <mergeCell ref="S214:S218"/>
    <mergeCell ref="T214:T218"/>
    <mergeCell ref="U214:U218"/>
    <mergeCell ref="V214:V218"/>
    <mergeCell ref="C215:M215"/>
    <mergeCell ref="N215:O216"/>
    <mergeCell ref="C216:L216"/>
    <mergeCell ref="M216:M218"/>
    <mergeCell ref="C217:E217"/>
    <mergeCell ref="F217:H217"/>
    <mergeCell ref="I217:J217"/>
    <mergeCell ref="K217:L217"/>
    <mergeCell ref="N217:N218"/>
    <mergeCell ref="O236:O237"/>
    <mergeCell ref="W224:AF224"/>
    <mergeCell ref="A229:V229"/>
    <mergeCell ref="N230:T230"/>
    <mergeCell ref="N231:T231"/>
    <mergeCell ref="A232:V232"/>
    <mergeCell ref="A233:A237"/>
    <mergeCell ref="B233:B237"/>
    <mergeCell ref="C233:O233"/>
    <mergeCell ref="P233:P237"/>
    <mergeCell ref="Q233:Q237"/>
    <mergeCell ref="R233:R237"/>
    <mergeCell ref="S233:S237"/>
    <mergeCell ref="T233:T237"/>
    <mergeCell ref="U233:U237"/>
    <mergeCell ref="V233:V237"/>
    <mergeCell ref="C234:M234"/>
    <mergeCell ref="N234:O235"/>
    <mergeCell ref="C235:L235"/>
    <mergeCell ref="M235:M237"/>
    <mergeCell ref="C236:E236"/>
    <mergeCell ref="F236:H236"/>
    <mergeCell ref="I236:J236"/>
    <mergeCell ref="K236:L236"/>
  </mergeCells>
  <pageMargins left="0.43307086614173229" right="0" top="0.78740157480314965" bottom="0.19685039370078741" header="0.19685039370078741" footer="0.51181102362204722"/>
  <pageSetup paperSize="9" scale="80" firstPageNumber="0" orientation="landscape" r:id="rId1"/>
  <headerFooter alignWithMargins="0">
    <oddHeader xml:space="preserve">&amp;R&amp;"Times New Roman,обычный"&amp;7
</oddHeader>
  </headerFooter>
  <rowBreaks count="11" manualBreakCount="11">
    <brk id="18" max="22" man="1"/>
    <brk id="37" max="22" man="1"/>
    <brk id="54" max="22" man="1"/>
    <brk id="72" max="22" man="1"/>
    <brk id="90" max="22" man="1"/>
    <brk id="108" max="22" man="1"/>
    <brk id="127" max="22" man="1"/>
    <brk id="147" max="22" man="1"/>
    <brk id="172" max="22" man="1"/>
    <brk id="206" max="22" man="1"/>
    <brk id="22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2"/>
  <sheetViews>
    <sheetView view="pageBreakPreview" topLeftCell="A25" zoomScaleNormal="110" zoomScaleSheetLayoutView="100" workbookViewId="0">
      <selection activeCell="CH29" sqref="CH29:CX29"/>
    </sheetView>
  </sheetViews>
  <sheetFormatPr defaultColWidth="0.85546875" defaultRowHeight="12.75" x14ac:dyDescent="0.2"/>
  <cols>
    <col min="1" max="102" width="0.85546875" style="2"/>
    <col min="103" max="103" width="2" style="2" customWidth="1"/>
    <col min="104" max="16384" width="0.85546875" style="2"/>
  </cols>
  <sheetData>
    <row r="1" spans="1:103" x14ac:dyDescent="0.2">
      <c r="CX1" s="51" t="s">
        <v>316</v>
      </c>
    </row>
    <row r="2" spans="1:103" s="5" customFormat="1" ht="15" x14ac:dyDescent="0.25">
      <c r="CX2" s="50" t="s">
        <v>110</v>
      </c>
    </row>
    <row r="3" spans="1:103" s="5" customFormat="1" ht="15" x14ac:dyDescent="0.25">
      <c r="CX3" s="12" t="s">
        <v>182</v>
      </c>
    </row>
    <row r="4" spans="1:103" s="104" customFormat="1" ht="15.75" x14ac:dyDescent="0.25">
      <c r="A4" s="453" t="s">
        <v>194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3"/>
      <c r="BX4" s="453"/>
      <c r="BY4" s="453"/>
      <c r="BZ4" s="453"/>
      <c r="CA4" s="453"/>
      <c r="CB4" s="453"/>
      <c r="CC4" s="453"/>
      <c r="CD4" s="453"/>
      <c r="CE4" s="453"/>
      <c r="CF4" s="453"/>
      <c r="CG4" s="453"/>
      <c r="CH4" s="453"/>
      <c r="CI4" s="453"/>
      <c r="CJ4" s="453"/>
      <c r="CK4" s="453"/>
      <c r="CL4" s="453"/>
      <c r="CM4" s="453"/>
      <c r="CN4" s="453"/>
      <c r="CO4" s="453"/>
      <c r="CP4" s="453"/>
      <c r="CQ4" s="453"/>
      <c r="CR4" s="453"/>
      <c r="CS4" s="453"/>
      <c r="CT4" s="453"/>
      <c r="CU4" s="453"/>
      <c r="CV4" s="453"/>
      <c r="CW4" s="453"/>
      <c r="CX4" s="453"/>
    </row>
    <row r="5" spans="1:103" s="104" customFormat="1" ht="15.7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P5" s="454" t="s">
        <v>16</v>
      </c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5" t="s">
        <v>315</v>
      </c>
      <c r="BT5" s="455"/>
      <c r="BU5" s="455"/>
      <c r="BV5" s="455"/>
      <c r="BW5" s="455"/>
      <c r="BX5" s="455"/>
      <c r="BY5" s="455"/>
      <c r="BZ5" s="455"/>
      <c r="CA5" s="455"/>
      <c r="CB5" s="455"/>
      <c r="CC5" s="455"/>
      <c r="CD5" s="455"/>
      <c r="CE5" s="456" t="s">
        <v>67</v>
      </c>
      <c r="CF5" s="456"/>
      <c r="CG5" s="456"/>
      <c r="CH5" s="456"/>
      <c r="CI5" s="457" t="s">
        <v>137</v>
      </c>
      <c r="CJ5" s="457"/>
      <c r="CK5" s="457"/>
      <c r="CL5" s="457"/>
      <c r="CM5" s="457"/>
      <c r="CN5" s="457"/>
      <c r="CO5" s="62"/>
      <c r="CP5" s="62"/>
      <c r="CQ5" s="62"/>
      <c r="CR5" s="62"/>
      <c r="CS5" s="62"/>
      <c r="CT5" s="62"/>
      <c r="CU5" s="62"/>
      <c r="CV5" s="62"/>
      <c r="CW5" s="62"/>
      <c r="CX5" s="62"/>
    </row>
    <row r="6" spans="1:103" s="44" customFormat="1" ht="11.25" x14ac:dyDescent="0.2">
      <c r="P6" s="458" t="s">
        <v>13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CU6" s="87"/>
      <c r="CV6" s="105"/>
      <c r="CW6" s="105"/>
    </row>
    <row r="7" spans="1:103" s="104" customFormat="1" ht="15.75" x14ac:dyDescent="0.25">
      <c r="A7" s="453" t="s">
        <v>195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453"/>
      <c r="BY7" s="453"/>
      <c r="BZ7" s="453"/>
      <c r="CA7" s="453"/>
      <c r="CB7" s="453"/>
      <c r="CC7" s="453"/>
      <c r="CD7" s="453"/>
      <c r="CE7" s="453"/>
      <c r="CF7" s="453"/>
      <c r="CG7" s="453"/>
      <c r="CH7" s="453"/>
      <c r="CI7" s="453"/>
      <c r="CJ7" s="453"/>
      <c r="CK7" s="453"/>
      <c r="CL7" s="453"/>
      <c r="CM7" s="453"/>
      <c r="CN7" s="453"/>
      <c r="CO7" s="453"/>
      <c r="CP7" s="453"/>
      <c r="CQ7" s="453"/>
      <c r="CR7" s="453"/>
      <c r="CS7" s="453"/>
      <c r="CT7" s="453"/>
      <c r="CU7" s="453"/>
      <c r="CV7" s="453"/>
      <c r="CW7" s="453"/>
      <c r="CX7" s="453"/>
    </row>
    <row r="8" spans="1:103" s="104" customFormat="1" ht="15.75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O8" s="57" t="s">
        <v>196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454" t="s">
        <v>193</v>
      </c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4"/>
      <c r="CE8" s="454"/>
      <c r="CF8" s="454"/>
      <c r="CG8" s="454"/>
      <c r="CH8" s="454"/>
      <c r="CI8" s="454"/>
      <c r="CJ8" s="454"/>
      <c r="CK8" s="454"/>
      <c r="CL8" s="454"/>
      <c r="CM8" s="454"/>
      <c r="CN8" s="454"/>
      <c r="CO8" s="62"/>
      <c r="CP8" s="62"/>
      <c r="CQ8" s="62"/>
      <c r="CR8" s="62"/>
      <c r="CS8" s="62"/>
      <c r="CT8" s="62"/>
      <c r="CU8" s="62"/>
      <c r="CV8" s="62"/>
      <c r="CW8" s="62"/>
      <c r="CX8" s="62"/>
    </row>
    <row r="9" spans="1:103" s="44" customFormat="1" ht="11.25" x14ac:dyDescent="0.2">
      <c r="AO9" s="458" t="s">
        <v>145</v>
      </c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8"/>
      <c r="BJ9" s="458"/>
      <c r="BK9" s="458"/>
      <c r="BL9" s="458"/>
      <c r="BM9" s="458"/>
      <c r="BN9" s="458"/>
      <c r="BO9" s="458"/>
      <c r="BP9" s="458"/>
      <c r="BQ9" s="458"/>
      <c r="BR9" s="458"/>
      <c r="BS9" s="458"/>
      <c r="BT9" s="458"/>
      <c r="BU9" s="458"/>
      <c r="BV9" s="458"/>
      <c r="BW9" s="458"/>
      <c r="BX9" s="458"/>
      <c r="BY9" s="458"/>
      <c r="BZ9" s="458"/>
      <c r="CA9" s="458"/>
      <c r="CB9" s="458"/>
      <c r="CC9" s="458"/>
      <c r="CD9" s="458"/>
      <c r="CE9" s="458"/>
      <c r="CF9" s="458"/>
      <c r="CG9" s="458"/>
      <c r="CH9" s="458"/>
      <c r="CI9" s="458"/>
      <c r="CJ9" s="458"/>
      <c r="CK9" s="458"/>
      <c r="CL9" s="458"/>
      <c r="CM9" s="458"/>
      <c r="CN9" s="458"/>
    </row>
    <row r="10" spans="1:103" s="5" customFormat="1" ht="15" x14ac:dyDescent="0.25">
      <c r="CH10" s="452" t="s">
        <v>186</v>
      </c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</row>
    <row r="11" spans="1:103" s="44" customFormat="1" ht="22.5" customHeight="1" x14ac:dyDescent="0.2">
      <c r="A11" s="449" t="s">
        <v>3</v>
      </c>
      <c r="B11" s="449"/>
      <c r="C11" s="449"/>
      <c r="D11" s="449"/>
      <c r="E11" s="449"/>
      <c r="F11" s="449"/>
      <c r="G11" s="449"/>
      <c r="H11" s="449"/>
      <c r="I11" s="449" t="s">
        <v>197</v>
      </c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 t="s">
        <v>198</v>
      </c>
      <c r="BY11" s="449"/>
      <c r="BZ11" s="449"/>
      <c r="CA11" s="449"/>
      <c r="CB11" s="449"/>
      <c r="CC11" s="449"/>
      <c r="CD11" s="449"/>
      <c r="CE11" s="449"/>
      <c r="CF11" s="449"/>
      <c r="CG11" s="449"/>
      <c r="CH11" s="449" t="s">
        <v>199</v>
      </c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</row>
    <row r="12" spans="1:103" s="113" customFormat="1" ht="11.25" customHeight="1" x14ac:dyDescent="0.15">
      <c r="A12" s="432">
        <v>1</v>
      </c>
      <c r="B12" s="433"/>
      <c r="C12" s="433"/>
      <c r="D12" s="433"/>
      <c r="E12" s="433"/>
      <c r="F12" s="433"/>
      <c r="G12" s="433"/>
      <c r="H12" s="434"/>
      <c r="I12" s="111"/>
      <c r="J12" s="435" t="s">
        <v>200</v>
      </c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5"/>
      <c r="BF12" s="435"/>
      <c r="BG12" s="435"/>
      <c r="BH12" s="435"/>
      <c r="BI12" s="435"/>
      <c r="BJ12" s="435"/>
      <c r="BK12" s="435"/>
      <c r="BL12" s="435"/>
      <c r="BM12" s="435"/>
      <c r="BN12" s="435"/>
      <c r="BO12" s="435"/>
      <c r="BP12" s="435"/>
      <c r="BQ12" s="435"/>
      <c r="BR12" s="435"/>
      <c r="BS12" s="435"/>
      <c r="BT12" s="435"/>
      <c r="BU12" s="435"/>
      <c r="BV12" s="435"/>
      <c r="BW12" s="436"/>
      <c r="BX12" s="432" t="s">
        <v>201</v>
      </c>
      <c r="BY12" s="433"/>
      <c r="BZ12" s="433"/>
      <c r="CA12" s="433"/>
      <c r="CB12" s="433"/>
      <c r="CC12" s="433"/>
      <c r="CD12" s="433"/>
      <c r="CE12" s="433"/>
      <c r="CF12" s="433"/>
      <c r="CG12" s="434"/>
      <c r="CH12" s="450">
        <f>CH13+CH14+CH15+CH20+CH21</f>
        <v>2619.4509999999996</v>
      </c>
      <c r="CI12" s="451"/>
      <c r="CJ12" s="451"/>
      <c r="CK12" s="451"/>
      <c r="CL12" s="451"/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  <c r="CW12" s="451"/>
      <c r="CX12" s="451"/>
      <c r="CY12" s="112"/>
    </row>
    <row r="13" spans="1:103" s="44" customFormat="1" ht="11.25" x14ac:dyDescent="0.2">
      <c r="A13" s="432" t="s">
        <v>202</v>
      </c>
      <c r="B13" s="433"/>
      <c r="C13" s="433"/>
      <c r="D13" s="433"/>
      <c r="E13" s="433"/>
      <c r="F13" s="433"/>
      <c r="G13" s="433"/>
      <c r="H13" s="434"/>
      <c r="I13" s="111"/>
      <c r="J13" s="445" t="s">
        <v>203</v>
      </c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6"/>
      <c r="BX13" s="432" t="s">
        <v>201</v>
      </c>
      <c r="BY13" s="433"/>
      <c r="BZ13" s="433"/>
      <c r="CA13" s="433"/>
      <c r="CB13" s="433"/>
      <c r="CC13" s="433"/>
      <c r="CD13" s="433"/>
      <c r="CE13" s="433"/>
      <c r="CF13" s="433"/>
      <c r="CG13" s="434"/>
      <c r="CH13" s="447">
        <v>1504.828</v>
      </c>
      <c r="CI13" s="448"/>
      <c r="CJ13" s="448"/>
      <c r="CK13" s="448"/>
      <c r="CL13" s="448"/>
      <c r="CM13" s="448"/>
      <c r="CN13" s="448"/>
      <c r="CO13" s="448"/>
      <c r="CP13" s="448"/>
      <c r="CQ13" s="448"/>
      <c r="CR13" s="448"/>
      <c r="CS13" s="448"/>
      <c r="CT13" s="448"/>
      <c r="CU13" s="448"/>
      <c r="CV13" s="448"/>
      <c r="CW13" s="448"/>
      <c r="CX13" s="448"/>
    </row>
    <row r="14" spans="1:103" s="44" customFormat="1" ht="11.25" x14ac:dyDescent="0.2">
      <c r="A14" s="432" t="s">
        <v>204</v>
      </c>
      <c r="B14" s="433"/>
      <c r="C14" s="433"/>
      <c r="D14" s="433"/>
      <c r="E14" s="433"/>
      <c r="F14" s="433"/>
      <c r="G14" s="433"/>
      <c r="H14" s="434"/>
      <c r="I14" s="111"/>
      <c r="J14" s="445" t="s">
        <v>205</v>
      </c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6"/>
      <c r="BX14" s="432" t="s">
        <v>201</v>
      </c>
      <c r="BY14" s="433"/>
      <c r="BZ14" s="433"/>
      <c r="CA14" s="433"/>
      <c r="CB14" s="433"/>
      <c r="CC14" s="433"/>
      <c r="CD14" s="433"/>
      <c r="CE14" s="433"/>
      <c r="CF14" s="433"/>
      <c r="CG14" s="434"/>
      <c r="CH14" s="447">
        <v>454.4581</v>
      </c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</row>
    <row r="15" spans="1:103" s="44" customFormat="1" ht="11.25" x14ac:dyDescent="0.2">
      <c r="A15" s="432" t="s">
        <v>206</v>
      </c>
      <c r="B15" s="433"/>
      <c r="C15" s="433"/>
      <c r="D15" s="433"/>
      <c r="E15" s="433"/>
      <c r="F15" s="433"/>
      <c r="G15" s="433"/>
      <c r="H15" s="434"/>
      <c r="I15" s="111"/>
      <c r="J15" s="445" t="s">
        <v>207</v>
      </c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6"/>
      <c r="BX15" s="432" t="s">
        <v>201</v>
      </c>
      <c r="BY15" s="433"/>
      <c r="BZ15" s="433"/>
      <c r="CA15" s="433"/>
      <c r="CB15" s="433"/>
      <c r="CC15" s="433"/>
      <c r="CD15" s="433"/>
      <c r="CE15" s="433"/>
      <c r="CF15" s="433"/>
      <c r="CG15" s="434"/>
      <c r="CH15" s="447">
        <f>SUM(CH16:CX19)</f>
        <v>236.29839999999999</v>
      </c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</row>
    <row r="16" spans="1:103" s="44" customFormat="1" ht="11.25" x14ac:dyDescent="0.2">
      <c r="A16" s="432" t="s">
        <v>208</v>
      </c>
      <c r="B16" s="433"/>
      <c r="C16" s="433"/>
      <c r="D16" s="433"/>
      <c r="E16" s="433"/>
      <c r="F16" s="433"/>
      <c r="G16" s="433"/>
      <c r="H16" s="434"/>
      <c r="I16" s="111"/>
      <c r="J16" s="435" t="s">
        <v>209</v>
      </c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6"/>
      <c r="BX16" s="432" t="s">
        <v>201</v>
      </c>
      <c r="BY16" s="433"/>
      <c r="BZ16" s="433"/>
      <c r="CA16" s="433"/>
      <c r="CB16" s="433"/>
      <c r="CC16" s="433"/>
      <c r="CD16" s="433"/>
      <c r="CE16" s="433"/>
      <c r="CF16" s="433"/>
      <c r="CG16" s="434"/>
      <c r="CH16" s="443">
        <v>236.29839999999999</v>
      </c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</row>
    <row r="17" spans="1:103" s="44" customFormat="1" ht="11.25" x14ac:dyDescent="0.2">
      <c r="A17" s="432" t="s">
        <v>210</v>
      </c>
      <c r="B17" s="433"/>
      <c r="C17" s="433"/>
      <c r="D17" s="433"/>
      <c r="E17" s="433"/>
      <c r="F17" s="433"/>
      <c r="G17" s="433"/>
      <c r="H17" s="434"/>
      <c r="I17" s="111"/>
      <c r="J17" s="435" t="s">
        <v>211</v>
      </c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6"/>
      <c r="BX17" s="432" t="s">
        <v>201</v>
      </c>
      <c r="BY17" s="433"/>
      <c r="BZ17" s="433"/>
      <c r="CA17" s="433"/>
      <c r="CB17" s="433"/>
      <c r="CC17" s="433"/>
      <c r="CD17" s="433"/>
      <c r="CE17" s="433"/>
      <c r="CF17" s="433"/>
      <c r="CG17" s="434"/>
      <c r="CH17" s="443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</row>
    <row r="18" spans="1:103" s="44" customFormat="1" ht="11.25" x14ac:dyDescent="0.2">
      <c r="A18" s="432" t="s">
        <v>212</v>
      </c>
      <c r="B18" s="433"/>
      <c r="C18" s="433"/>
      <c r="D18" s="433"/>
      <c r="E18" s="433"/>
      <c r="F18" s="433"/>
      <c r="G18" s="433"/>
      <c r="H18" s="434"/>
      <c r="I18" s="111"/>
      <c r="J18" s="435" t="s">
        <v>213</v>
      </c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5"/>
      <c r="BU18" s="435"/>
      <c r="BV18" s="435"/>
      <c r="BW18" s="436"/>
      <c r="BX18" s="432" t="s">
        <v>201</v>
      </c>
      <c r="BY18" s="433"/>
      <c r="BZ18" s="433"/>
      <c r="CA18" s="433"/>
      <c r="CB18" s="433"/>
      <c r="CC18" s="433"/>
      <c r="CD18" s="433"/>
      <c r="CE18" s="433"/>
      <c r="CF18" s="433"/>
      <c r="CG18" s="434"/>
      <c r="CH18" s="443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</row>
    <row r="19" spans="1:103" s="44" customFormat="1" ht="11.25" x14ac:dyDescent="0.2">
      <c r="A19" s="432" t="s">
        <v>214</v>
      </c>
      <c r="B19" s="433"/>
      <c r="C19" s="433"/>
      <c r="D19" s="433"/>
      <c r="E19" s="433"/>
      <c r="F19" s="433"/>
      <c r="G19" s="433"/>
      <c r="H19" s="434"/>
      <c r="I19" s="111"/>
      <c r="J19" s="435" t="s">
        <v>215</v>
      </c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5"/>
      <c r="BW19" s="436"/>
      <c r="BX19" s="432" t="s">
        <v>201</v>
      </c>
      <c r="BY19" s="433"/>
      <c r="BZ19" s="433"/>
      <c r="CA19" s="433"/>
      <c r="CB19" s="433"/>
      <c r="CC19" s="433"/>
      <c r="CD19" s="433"/>
      <c r="CE19" s="433"/>
      <c r="CF19" s="433"/>
      <c r="CG19" s="434"/>
      <c r="CH19" s="443"/>
      <c r="CI19" s="444"/>
      <c r="CJ19" s="444"/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</row>
    <row r="20" spans="1:103" s="44" customFormat="1" ht="11.25" x14ac:dyDescent="0.2">
      <c r="A20" s="440" t="s">
        <v>216</v>
      </c>
      <c r="B20" s="441"/>
      <c r="C20" s="441"/>
      <c r="D20" s="441"/>
      <c r="E20" s="441"/>
      <c r="F20" s="441"/>
      <c r="G20" s="441"/>
      <c r="H20" s="442"/>
      <c r="I20" s="114"/>
      <c r="J20" s="445" t="s">
        <v>217</v>
      </c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6"/>
      <c r="BX20" s="432" t="s">
        <v>201</v>
      </c>
      <c r="BY20" s="433"/>
      <c r="BZ20" s="433"/>
      <c r="CA20" s="433"/>
      <c r="CB20" s="433"/>
      <c r="CC20" s="433"/>
      <c r="CD20" s="433"/>
      <c r="CE20" s="433"/>
      <c r="CF20" s="433"/>
      <c r="CG20" s="434"/>
      <c r="CH20" s="447">
        <v>118.68</v>
      </c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</row>
    <row r="21" spans="1:103" s="44" customFormat="1" ht="11.25" x14ac:dyDescent="0.2">
      <c r="A21" s="440" t="s">
        <v>218</v>
      </c>
      <c r="B21" s="441"/>
      <c r="C21" s="441"/>
      <c r="D21" s="441"/>
      <c r="E21" s="441"/>
      <c r="F21" s="441"/>
      <c r="G21" s="441"/>
      <c r="H21" s="442"/>
      <c r="I21" s="114"/>
      <c r="J21" s="445" t="s">
        <v>219</v>
      </c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6"/>
      <c r="BX21" s="432" t="s">
        <v>201</v>
      </c>
      <c r="BY21" s="433"/>
      <c r="BZ21" s="433"/>
      <c r="CA21" s="433"/>
      <c r="CB21" s="433"/>
      <c r="CC21" s="433"/>
      <c r="CD21" s="433"/>
      <c r="CE21" s="433"/>
      <c r="CF21" s="433"/>
      <c r="CG21" s="434"/>
      <c r="CH21" s="447">
        <f>CH22+CH27+CH30+CH35+CH45+CH46</f>
        <v>305.18649999999997</v>
      </c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115"/>
    </row>
    <row r="22" spans="1:103" s="44" customFormat="1" ht="11.25" x14ac:dyDescent="0.2">
      <c r="A22" s="440" t="s">
        <v>220</v>
      </c>
      <c r="B22" s="441"/>
      <c r="C22" s="441"/>
      <c r="D22" s="441"/>
      <c r="E22" s="441"/>
      <c r="F22" s="441"/>
      <c r="G22" s="441"/>
      <c r="H22" s="442"/>
      <c r="I22" s="114"/>
      <c r="J22" s="445" t="s">
        <v>221</v>
      </c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6"/>
      <c r="BX22" s="432" t="s">
        <v>201</v>
      </c>
      <c r="BY22" s="433"/>
      <c r="BZ22" s="433"/>
      <c r="CA22" s="433"/>
      <c r="CB22" s="433"/>
      <c r="CC22" s="433"/>
      <c r="CD22" s="433"/>
      <c r="CE22" s="433"/>
      <c r="CF22" s="433"/>
      <c r="CG22" s="434"/>
      <c r="CH22" s="447">
        <f>SUM(CH23:CX26)</f>
        <v>0</v>
      </c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  <c r="CX22" s="448"/>
    </row>
    <row r="23" spans="1:103" s="44" customFormat="1" ht="11.25" x14ac:dyDescent="0.2">
      <c r="A23" s="432" t="s">
        <v>222</v>
      </c>
      <c r="B23" s="433"/>
      <c r="C23" s="433"/>
      <c r="D23" s="433"/>
      <c r="E23" s="433"/>
      <c r="F23" s="433"/>
      <c r="G23" s="433"/>
      <c r="H23" s="434"/>
      <c r="I23" s="111"/>
      <c r="J23" s="435" t="s">
        <v>223</v>
      </c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435"/>
      <c r="BS23" s="435"/>
      <c r="BT23" s="435"/>
      <c r="BU23" s="435"/>
      <c r="BV23" s="435"/>
      <c r="BW23" s="436"/>
      <c r="BX23" s="432" t="s">
        <v>201</v>
      </c>
      <c r="BY23" s="433"/>
      <c r="BZ23" s="433"/>
      <c r="CA23" s="433"/>
      <c r="CB23" s="433"/>
      <c r="CC23" s="433"/>
      <c r="CD23" s="433"/>
      <c r="CE23" s="433"/>
      <c r="CF23" s="433"/>
      <c r="CG23" s="434"/>
      <c r="CH23" s="443"/>
      <c r="CI23" s="444"/>
      <c r="CJ23" s="444"/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</row>
    <row r="24" spans="1:103" s="44" customFormat="1" ht="11.25" x14ac:dyDescent="0.2">
      <c r="A24" s="432" t="s">
        <v>224</v>
      </c>
      <c r="B24" s="433"/>
      <c r="C24" s="433"/>
      <c r="D24" s="433"/>
      <c r="E24" s="433"/>
      <c r="F24" s="433"/>
      <c r="G24" s="433"/>
      <c r="H24" s="434"/>
      <c r="I24" s="111"/>
      <c r="J24" s="435" t="s">
        <v>225</v>
      </c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6"/>
      <c r="BX24" s="432" t="s">
        <v>201</v>
      </c>
      <c r="BY24" s="433"/>
      <c r="BZ24" s="433"/>
      <c r="CA24" s="433"/>
      <c r="CB24" s="433"/>
      <c r="CC24" s="433"/>
      <c r="CD24" s="433"/>
      <c r="CE24" s="433"/>
      <c r="CF24" s="433"/>
      <c r="CG24" s="434"/>
      <c r="CH24" s="443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</row>
    <row r="25" spans="1:103" s="44" customFormat="1" ht="22.5" customHeight="1" x14ac:dyDescent="0.2">
      <c r="A25" s="432" t="s">
        <v>226</v>
      </c>
      <c r="B25" s="433"/>
      <c r="C25" s="433"/>
      <c r="D25" s="433"/>
      <c r="E25" s="433"/>
      <c r="F25" s="433"/>
      <c r="G25" s="433"/>
      <c r="H25" s="434"/>
      <c r="I25" s="111"/>
      <c r="J25" s="435" t="s">
        <v>227</v>
      </c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35"/>
      <c r="BT25" s="435"/>
      <c r="BU25" s="435"/>
      <c r="BV25" s="435"/>
      <c r="BW25" s="436"/>
      <c r="BX25" s="432" t="s">
        <v>201</v>
      </c>
      <c r="BY25" s="433"/>
      <c r="BZ25" s="433"/>
      <c r="CA25" s="433"/>
      <c r="CB25" s="433"/>
      <c r="CC25" s="433"/>
      <c r="CD25" s="433"/>
      <c r="CE25" s="433"/>
      <c r="CF25" s="433"/>
      <c r="CG25" s="434"/>
      <c r="CH25" s="443"/>
      <c r="CI25" s="444"/>
      <c r="CJ25" s="444"/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</row>
    <row r="26" spans="1:103" s="44" customFormat="1" ht="11.25" x14ac:dyDescent="0.2">
      <c r="A26" s="432" t="s">
        <v>228</v>
      </c>
      <c r="B26" s="433"/>
      <c r="C26" s="433"/>
      <c r="D26" s="433"/>
      <c r="E26" s="433"/>
      <c r="F26" s="433"/>
      <c r="G26" s="433"/>
      <c r="H26" s="434"/>
      <c r="I26" s="111"/>
      <c r="J26" s="435" t="s">
        <v>229</v>
      </c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435"/>
      <c r="BF26" s="435"/>
      <c r="BG26" s="435"/>
      <c r="BH26" s="435"/>
      <c r="BI26" s="435"/>
      <c r="BJ26" s="435"/>
      <c r="BK26" s="435"/>
      <c r="BL26" s="435"/>
      <c r="BM26" s="435"/>
      <c r="BN26" s="435"/>
      <c r="BO26" s="435"/>
      <c r="BP26" s="435"/>
      <c r="BQ26" s="435"/>
      <c r="BR26" s="435"/>
      <c r="BS26" s="435"/>
      <c r="BT26" s="435"/>
      <c r="BU26" s="435"/>
      <c r="BV26" s="435"/>
      <c r="BW26" s="436"/>
      <c r="BX26" s="432" t="s">
        <v>201</v>
      </c>
      <c r="BY26" s="433"/>
      <c r="BZ26" s="433"/>
      <c r="CA26" s="433"/>
      <c r="CB26" s="433"/>
      <c r="CC26" s="433"/>
      <c r="CD26" s="433"/>
      <c r="CE26" s="433"/>
      <c r="CF26" s="433"/>
      <c r="CG26" s="434"/>
      <c r="CH26" s="443"/>
      <c r="CI26" s="444"/>
      <c r="CJ26" s="444"/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</row>
    <row r="27" spans="1:103" s="44" customFormat="1" ht="11.25" x14ac:dyDescent="0.2">
      <c r="A27" s="440" t="s">
        <v>230</v>
      </c>
      <c r="B27" s="441"/>
      <c r="C27" s="441"/>
      <c r="D27" s="441"/>
      <c r="E27" s="441"/>
      <c r="F27" s="441"/>
      <c r="G27" s="441"/>
      <c r="H27" s="442"/>
      <c r="I27" s="114"/>
      <c r="J27" s="445" t="s">
        <v>231</v>
      </c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6"/>
      <c r="BX27" s="432" t="s">
        <v>201</v>
      </c>
      <c r="BY27" s="433"/>
      <c r="BZ27" s="433"/>
      <c r="CA27" s="433"/>
      <c r="CB27" s="433"/>
      <c r="CC27" s="433"/>
      <c r="CD27" s="433"/>
      <c r="CE27" s="433"/>
      <c r="CF27" s="433"/>
      <c r="CG27" s="434"/>
      <c r="CH27" s="447">
        <f>SUM(CH28:CX29)</f>
        <v>12.5985</v>
      </c>
      <c r="CI27" s="448"/>
      <c r="CJ27" s="448"/>
      <c r="CK27" s="448"/>
      <c r="CL27" s="448"/>
      <c r="CM27" s="448"/>
      <c r="CN27" s="448"/>
      <c r="CO27" s="448"/>
      <c r="CP27" s="448"/>
      <c r="CQ27" s="448"/>
      <c r="CR27" s="448"/>
      <c r="CS27" s="448"/>
      <c r="CT27" s="448"/>
      <c r="CU27" s="448"/>
      <c r="CV27" s="448"/>
      <c r="CW27" s="448"/>
      <c r="CX27" s="448"/>
    </row>
    <row r="28" spans="1:103" s="44" customFormat="1" ht="22.5" customHeight="1" x14ac:dyDescent="0.2">
      <c r="A28" s="432" t="s">
        <v>232</v>
      </c>
      <c r="B28" s="433"/>
      <c r="C28" s="433"/>
      <c r="D28" s="433"/>
      <c r="E28" s="433"/>
      <c r="F28" s="433"/>
      <c r="G28" s="433"/>
      <c r="H28" s="434"/>
      <c r="I28" s="111"/>
      <c r="J28" s="435" t="s">
        <v>233</v>
      </c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35"/>
      <c r="BF28" s="435"/>
      <c r="BG28" s="435"/>
      <c r="BH28" s="435"/>
      <c r="BI28" s="435"/>
      <c r="BJ28" s="435"/>
      <c r="BK28" s="435"/>
      <c r="BL28" s="435"/>
      <c r="BM28" s="435"/>
      <c r="BN28" s="435"/>
      <c r="BO28" s="435"/>
      <c r="BP28" s="435"/>
      <c r="BQ28" s="435"/>
      <c r="BR28" s="435"/>
      <c r="BS28" s="435"/>
      <c r="BT28" s="435"/>
      <c r="BU28" s="435"/>
      <c r="BV28" s="435"/>
      <c r="BW28" s="436"/>
      <c r="BX28" s="432" t="s">
        <v>201</v>
      </c>
      <c r="BY28" s="433"/>
      <c r="BZ28" s="433"/>
      <c r="CA28" s="433"/>
      <c r="CB28" s="433"/>
      <c r="CC28" s="433"/>
      <c r="CD28" s="433"/>
      <c r="CE28" s="433"/>
      <c r="CF28" s="433"/>
      <c r="CG28" s="434"/>
      <c r="CH28" s="443">
        <v>12.5985</v>
      </c>
      <c r="CI28" s="444"/>
      <c r="CJ28" s="444"/>
      <c r="CK28" s="444"/>
      <c r="CL28" s="444"/>
      <c r="CM28" s="444"/>
      <c r="CN28" s="444"/>
      <c r="CO28" s="444"/>
      <c r="CP28" s="444"/>
      <c r="CQ28" s="444"/>
      <c r="CR28" s="444"/>
      <c r="CS28" s="444"/>
      <c r="CT28" s="444"/>
      <c r="CU28" s="444"/>
      <c r="CV28" s="444"/>
      <c r="CW28" s="444"/>
      <c r="CX28" s="444"/>
    </row>
    <row r="29" spans="1:103" s="44" customFormat="1" ht="11.25" x14ac:dyDescent="0.2">
      <c r="A29" s="432" t="s">
        <v>234</v>
      </c>
      <c r="B29" s="433"/>
      <c r="C29" s="433"/>
      <c r="D29" s="433"/>
      <c r="E29" s="433"/>
      <c r="F29" s="433"/>
      <c r="G29" s="433"/>
      <c r="H29" s="434"/>
      <c r="I29" s="111"/>
      <c r="J29" s="435" t="s">
        <v>235</v>
      </c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5"/>
      <c r="BO29" s="435"/>
      <c r="BP29" s="435"/>
      <c r="BQ29" s="435"/>
      <c r="BR29" s="435"/>
      <c r="BS29" s="435"/>
      <c r="BT29" s="435"/>
      <c r="BU29" s="435"/>
      <c r="BV29" s="435"/>
      <c r="BW29" s="436"/>
      <c r="BX29" s="432" t="s">
        <v>201</v>
      </c>
      <c r="BY29" s="433"/>
      <c r="BZ29" s="433"/>
      <c r="CA29" s="433"/>
      <c r="CB29" s="433"/>
      <c r="CC29" s="433"/>
      <c r="CD29" s="433"/>
      <c r="CE29" s="433"/>
      <c r="CF29" s="433"/>
      <c r="CG29" s="434"/>
      <c r="CH29" s="443"/>
      <c r="CI29" s="444"/>
      <c r="CJ29" s="444"/>
      <c r="CK29" s="444"/>
      <c r="CL29" s="444"/>
      <c r="CM29" s="444"/>
      <c r="CN29" s="444"/>
      <c r="CO29" s="444"/>
      <c r="CP29" s="444"/>
      <c r="CQ29" s="444"/>
      <c r="CR29" s="444"/>
      <c r="CS29" s="444"/>
      <c r="CT29" s="444"/>
      <c r="CU29" s="444"/>
      <c r="CV29" s="444"/>
      <c r="CW29" s="444"/>
      <c r="CX29" s="444"/>
    </row>
    <row r="30" spans="1:103" s="44" customFormat="1" ht="11.25" x14ac:dyDescent="0.2">
      <c r="A30" s="440" t="s">
        <v>236</v>
      </c>
      <c r="B30" s="441"/>
      <c r="C30" s="441"/>
      <c r="D30" s="441"/>
      <c r="E30" s="441"/>
      <c r="F30" s="441"/>
      <c r="G30" s="441"/>
      <c r="H30" s="442"/>
      <c r="I30" s="114"/>
      <c r="J30" s="445" t="s">
        <v>237</v>
      </c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6"/>
      <c r="BX30" s="432" t="s">
        <v>201</v>
      </c>
      <c r="BY30" s="433"/>
      <c r="BZ30" s="433"/>
      <c r="CA30" s="433"/>
      <c r="CB30" s="433"/>
      <c r="CC30" s="433"/>
      <c r="CD30" s="433"/>
      <c r="CE30" s="433"/>
      <c r="CF30" s="433"/>
      <c r="CG30" s="434"/>
      <c r="CH30" s="447">
        <f>SUM(CH31:CX34)</f>
        <v>0</v>
      </c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</row>
    <row r="31" spans="1:103" s="44" customFormat="1" ht="11.25" customHeight="1" x14ac:dyDescent="0.2">
      <c r="A31" s="432" t="s">
        <v>238</v>
      </c>
      <c r="B31" s="433"/>
      <c r="C31" s="433"/>
      <c r="D31" s="433"/>
      <c r="E31" s="433"/>
      <c r="F31" s="433"/>
      <c r="G31" s="433"/>
      <c r="H31" s="434"/>
      <c r="I31" s="111"/>
      <c r="J31" s="435" t="s">
        <v>239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6"/>
      <c r="BX31" s="432" t="s">
        <v>201</v>
      </c>
      <c r="BY31" s="433"/>
      <c r="BZ31" s="433"/>
      <c r="CA31" s="433"/>
      <c r="CB31" s="433"/>
      <c r="CC31" s="433"/>
      <c r="CD31" s="433"/>
      <c r="CE31" s="433"/>
      <c r="CF31" s="433"/>
      <c r="CG31" s="434"/>
      <c r="CH31" s="443"/>
      <c r="CI31" s="444"/>
      <c r="CJ31" s="444"/>
      <c r="CK31" s="444"/>
      <c r="CL31" s="444"/>
      <c r="CM31" s="444"/>
      <c r="CN31" s="444"/>
      <c r="CO31" s="444"/>
      <c r="CP31" s="444"/>
      <c r="CQ31" s="444"/>
      <c r="CR31" s="444"/>
      <c r="CS31" s="444"/>
      <c r="CT31" s="444"/>
      <c r="CU31" s="444"/>
      <c r="CV31" s="444"/>
      <c r="CW31" s="444"/>
      <c r="CX31" s="444"/>
    </row>
    <row r="32" spans="1:103" s="44" customFormat="1" ht="11.25" x14ac:dyDescent="0.2">
      <c r="A32" s="432" t="s">
        <v>240</v>
      </c>
      <c r="B32" s="433"/>
      <c r="C32" s="433"/>
      <c r="D32" s="433"/>
      <c r="E32" s="433"/>
      <c r="F32" s="433"/>
      <c r="G32" s="433"/>
      <c r="H32" s="434"/>
      <c r="I32" s="111"/>
      <c r="J32" s="435" t="s">
        <v>241</v>
      </c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5"/>
      <c r="BF32" s="435"/>
      <c r="BG32" s="435"/>
      <c r="BH32" s="435"/>
      <c r="BI32" s="435"/>
      <c r="BJ32" s="435"/>
      <c r="BK32" s="435"/>
      <c r="BL32" s="435"/>
      <c r="BM32" s="435"/>
      <c r="BN32" s="435"/>
      <c r="BO32" s="435"/>
      <c r="BP32" s="435"/>
      <c r="BQ32" s="435"/>
      <c r="BR32" s="435"/>
      <c r="BS32" s="435"/>
      <c r="BT32" s="435"/>
      <c r="BU32" s="435"/>
      <c r="BV32" s="435"/>
      <c r="BW32" s="436"/>
      <c r="BX32" s="432" t="s">
        <v>201</v>
      </c>
      <c r="BY32" s="433"/>
      <c r="BZ32" s="433"/>
      <c r="CA32" s="433"/>
      <c r="CB32" s="433"/>
      <c r="CC32" s="433"/>
      <c r="CD32" s="433"/>
      <c r="CE32" s="433"/>
      <c r="CF32" s="433"/>
      <c r="CG32" s="434"/>
      <c r="CH32" s="443"/>
      <c r="CI32" s="444"/>
      <c r="CJ32" s="444"/>
      <c r="CK32" s="444"/>
      <c r="CL32" s="444"/>
      <c r="CM32" s="444"/>
      <c r="CN32" s="444"/>
      <c r="CO32" s="444"/>
      <c r="CP32" s="444"/>
      <c r="CQ32" s="444"/>
      <c r="CR32" s="444"/>
      <c r="CS32" s="444"/>
      <c r="CT32" s="444"/>
      <c r="CU32" s="444"/>
      <c r="CV32" s="444"/>
      <c r="CW32" s="444"/>
      <c r="CX32" s="444"/>
    </row>
    <row r="33" spans="1:102" s="44" customFormat="1" ht="11.25" x14ac:dyDescent="0.2">
      <c r="A33" s="432" t="s">
        <v>242</v>
      </c>
      <c r="B33" s="433"/>
      <c r="C33" s="433"/>
      <c r="D33" s="433"/>
      <c r="E33" s="433"/>
      <c r="F33" s="433"/>
      <c r="G33" s="433"/>
      <c r="H33" s="434"/>
      <c r="I33" s="111"/>
      <c r="J33" s="435" t="s">
        <v>243</v>
      </c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35"/>
      <c r="BE33" s="435"/>
      <c r="BF33" s="435"/>
      <c r="BG33" s="435"/>
      <c r="BH33" s="435"/>
      <c r="BI33" s="435"/>
      <c r="BJ33" s="435"/>
      <c r="BK33" s="435"/>
      <c r="BL33" s="435"/>
      <c r="BM33" s="435"/>
      <c r="BN33" s="435"/>
      <c r="BO33" s="435"/>
      <c r="BP33" s="435"/>
      <c r="BQ33" s="435"/>
      <c r="BR33" s="435"/>
      <c r="BS33" s="435"/>
      <c r="BT33" s="435"/>
      <c r="BU33" s="435"/>
      <c r="BV33" s="435"/>
      <c r="BW33" s="436"/>
      <c r="BX33" s="432" t="s">
        <v>201</v>
      </c>
      <c r="BY33" s="433"/>
      <c r="BZ33" s="433"/>
      <c r="CA33" s="433"/>
      <c r="CB33" s="433"/>
      <c r="CC33" s="433"/>
      <c r="CD33" s="433"/>
      <c r="CE33" s="433"/>
      <c r="CF33" s="433"/>
      <c r="CG33" s="434"/>
      <c r="CH33" s="443"/>
      <c r="CI33" s="444"/>
      <c r="CJ33" s="444"/>
      <c r="CK33" s="444"/>
      <c r="CL33" s="444"/>
      <c r="CM33" s="444"/>
      <c r="CN33" s="444"/>
      <c r="CO33" s="444"/>
      <c r="CP33" s="444"/>
      <c r="CQ33" s="444"/>
      <c r="CR33" s="444"/>
      <c r="CS33" s="444"/>
      <c r="CT33" s="444"/>
      <c r="CU33" s="444"/>
      <c r="CV33" s="444"/>
      <c r="CW33" s="444"/>
      <c r="CX33" s="444"/>
    </row>
    <row r="34" spans="1:102" s="44" customFormat="1" ht="11.25" x14ac:dyDescent="0.2">
      <c r="A34" s="432" t="s">
        <v>244</v>
      </c>
      <c r="B34" s="433"/>
      <c r="C34" s="433"/>
      <c r="D34" s="433"/>
      <c r="E34" s="433"/>
      <c r="F34" s="433"/>
      <c r="G34" s="433"/>
      <c r="H34" s="434"/>
      <c r="I34" s="111"/>
      <c r="J34" s="435" t="s">
        <v>245</v>
      </c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35"/>
      <c r="AU34" s="435"/>
      <c r="AV34" s="435"/>
      <c r="AW34" s="435"/>
      <c r="AX34" s="435"/>
      <c r="AY34" s="435"/>
      <c r="AZ34" s="435"/>
      <c r="BA34" s="435"/>
      <c r="BB34" s="435"/>
      <c r="BC34" s="435"/>
      <c r="BD34" s="435"/>
      <c r="BE34" s="435"/>
      <c r="BF34" s="435"/>
      <c r="BG34" s="435"/>
      <c r="BH34" s="435"/>
      <c r="BI34" s="435"/>
      <c r="BJ34" s="435"/>
      <c r="BK34" s="435"/>
      <c r="BL34" s="435"/>
      <c r="BM34" s="435"/>
      <c r="BN34" s="435"/>
      <c r="BO34" s="435"/>
      <c r="BP34" s="435"/>
      <c r="BQ34" s="435"/>
      <c r="BR34" s="435"/>
      <c r="BS34" s="435"/>
      <c r="BT34" s="435"/>
      <c r="BU34" s="435"/>
      <c r="BV34" s="435"/>
      <c r="BW34" s="436"/>
      <c r="BX34" s="432" t="s">
        <v>201</v>
      </c>
      <c r="BY34" s="433"/>
      <c r="BZ34" s="433"/>
      <c r="CA34" s="433"/>
      <c r="CB34" s="433"/>
      <c r="CC34" s="433"/>
      <c r="CD34" s="433"/>
      <c r="CE34" s="433"/>
      <c r="CF34" s="433"/>
      <c r="CG34" s="434"/>
      <c r="CH34" s="443"/>
      <c r="CI34" s="444"/>
      <c r="CJ34" s="444"/>
      <c r="CK34" s="444"/>
      <c r="CL34" s="444"/>
      <c r="CM34" s="444"/>
      <c r="CN34" s="444"/>
      <c r="CO34" s="444"/>
      <c r="CP34" s="444"/>
      <c r="CQ34" s="444"/>
      <c r="CR34" s="444"/>
      <c r="CS34" s="444"/>
      <c r="CT34" s="444"/>
      <c r="CU34" s="444"/>
      <c r="CV34" s="444"/>
      <c r="CW34" s="444"/>
      <c r="CX34" s="444"/>
    </row>
    <row r="35" spans="1:102" s="44" customFormat="1" ht="11.25" x14ac:dyDescent="0.2">
      <c r="A35" s="440" t="s">
        <v>246</v>
      </c>
      <c r="B35" s="441"/>
      <c r="C35" s="441"/>
      <c r="D35" s="441"/>
      <c r="E35" s="441"/>
      <c r="F35" s="441"/>
      <c r="G35" s="441"/>
      <c r="H35" s="442"/>
      <c r="I35" s="114"/>
      <c r="J35" s="445" t="s">
        <v>247</v>
      </c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6"/>
      <c r="BX35" s="432" t="s">
        <v>201</v>
      </c>
      <c r="BY35" s="433"/>
      <c r="BZ35" s="433"/>
      <c r="CA35" s="433"/>
      <c r="CB35" s="433"/>
      <c r="CC35" s="433"/>
      <c r="CD35" s="433"/>
      <c r="CE35" s="433"/>
      <c r="CF35" s="433"/>
      <c r="CG35" s="434"/>
      <c r="CH35" s="447">
        <f>SUM(CH36:CX40)</f>
        <v>12.979200000000001</v>
      </c>
      <c r="CI35" s="448"/>
      <c r="CJ35" s="448"/>
      <c r="CK35" s="448"/>
      <c r="CL35" s="448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</row>
    <row r="36" spans="1:102" s="44" customFormat="1" ht="11.25" customHeight="1" x14ac:dyDescent="0.2">
      <c r="A36" s="432" t="s">
        <v>248</v>
      </c>
      <c r="B36" s="433"/>
      <c r="C36" s="433"/>
      <c r="D36" s="433"/>
      <c r="E36" s="433"/>
      <c r="F36" s="433"/>
      <c r="G36" s="433"/>
      <c r="H36" s="434"/>
      <c r="I36" s="111"/>
      <c r="J36" s="435" t="s">
        <v>249</v>
      </c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5"/>
      <c r="BF36" s="435"/>
      <c r="BG36" s="435"/>
      <c r="BH36" s="435"/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5"/>
      <c r="BT36" s="435"/>
      <c r="BU36" s="435"/>
      <c r="BV36" s="435"/>
      <c r="BW36" s="436"/>
      <c r="BX36" s="432" t="s">
        <v>201</v>
      </c>
      <c r="BY36" s="433"/>
      <c r="BZ36" s="433"/>
      <c r="CA36" s="433"/>
      <c r="CB36" s="433"/>
      <c r="CC36" s="433"/>
      <c r="CD36" s="433"/>
      <c r="CE36" s="433"/>
      <c r="CF36" s="433"/>
      <c r="CG36" s="434"/>
      <c r="CH36" s="443">
        <v>12.979200000000001</v>
      </c>
      <c r="CI36" s="444"/>
      <c r="CJ36" s="444"/>
      <c r="CK36" s="444"/>
      <c r="CL36" s="444"/>
      <c r="CM36" s="444"/>
      <c r="CN36" s="444"/>
      <c r="CO36" s="444"/>
      <c r="CP36" s="444"/>
      <c r="CQ36" s="444"/>
      <c r="CR36" s="444"/>
      <c r="CS36" s="444"/>
      <c r="CT36" s="444"/>
      <c r="CU36" s="444"/>
      <c r="CV36" s="444"/>
      <c r="CW36" s="444"/>
      <c r="CX36" s="444"/>
    </row>
    <row r="37" spans="1:102" s="44" customFormat="1" ht="11.25" x14ac:dyDescent="0.2">
      <c r="A37" s="432" t="s">
        <v>250</v>
      </c>
      <c r="B37" s="433"/>
      <c r="C37" s="433"/>
      <c r="D37" s="433"/>
      <c r="E37" s="433"/>
      <c r="F37" s="433"/>
      <c r="G37" s="433"/>
      <c r="H37" s="434"/>
      <c r="I37" s="111"/>
      <c r="J37" s="435" t="s">
        <v>251</v>
      </c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  <c r="AS37" s="435"/>
      <c r="AT37" s="435"/>
      <c r="AU37" s="435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  <c r="BH37" s="435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435"/>
      <c r="BU37" s="435"/>
      <c r="BV37" s="435"/>
      <c r="BW37" s="436"/>
      <c r="BX37" s="432" t="s">
        <v>201</v>
      </c>
      <c r="BY37" s="433"/>
      <c r="BZ37" s="433"/>
      <c r="CA37" s="433"/>
      <c r="CB37" s="433"/>
      <c r="CC37" s="433"/>
      <c r="CD37" s="433"/>
      <c r="CE37" s="433"/>
      <c r="CF37" s="433"/>
      <c r="CG37" s="434"/>
      <c r="CH37" s="443"/>
      <c r="CI37" s="444"/>
      <c r="CJ37" s="444"/>
      <c r="CK37" s="444"/>
      <c r="CL37" s="444"/>
      <c r="CM37" s="444"/>
      <c r="CN37" s="444"/>
      <c r="CO37" s="444"/>
      <c r="CP37" s="444"/>
      <c r="CQ37" s="444"/>
      <c r="CR37" s="444"/>
      <c r="CS37" s="444"/>
      <c r="CT37" s="444"/>
      <c r="CU37" s="444"/>
      <c r="CV37" s="444"/>
      <c r="CW37" s="444"/>
      <c r="CX37" s="444"/>
    </row>
    <row r="38" spans="1:102" s="44" customFormat="1" ht="11.25" x14ac:dyDescent="0.2">
      <c r="A38" s="432" t="s">
        <v>252</v>
      </c>
      <c r="B38" s="433"/>
      <c r="C38" s="433"/>
      <c r="D38" s="433"/>
      <c r="E38" s="433"/>
      <c r="F38" s="433"/>
      <c r="G38" s="433"/>
      <c r="H38" s="434"/>
      <c r="I38" s="111"/>
      <c r="J38" s="435" t="s">
        <v>253</v>
      </c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5"/>
      <c r="AZ38" s="435"/>
      <c r="BA38" s="435"/>
      <c r="BB38" s="435"/>
      <c r="BC38" s="435"/>
      <c r="BD38" s="435"/>
      <c r="BE38" s="435"/>
      <c r="BF38" s="435"/>
      <c r="BG38" s="435"/>
      <c r="BH38" s="435"/>
      <c r="BI38" s="435"/>
      <c r="BJ38" s="435"/>
      <c r="BK38" s="435"/>
      <c r="BL38" s="435"/>
      <c r="BM38" s="435"/>
      <c r="BN38" s="435"/>
      <c r="BO38" s="435"/>
      <c r="BP38" s="435"/>
      <c r="BQ38" s="435"/>
      <c r="BR38" s="435"/>
      <c r="BS38" s="435"/>
      <c r="BT38" s="435"/>
      <c r="BU38" s="435"/>
      <c r="BV38" s="435"/>
      <c r="BW38" s="436"/>
      <c r="BX38" s="432" t="s">
        <v>201</v>
      </c>
      <c r="BY38" s="433"/>
      <c r="BZ38" s="433"/>
      <c r="CA38" s="433"/>
      <c r="CB38" s="433"/>
      <c r="CC38" s="433"/>
      <c r="CD38" s="433"/>
      <c r="CE38" s="433"/>
      <c r="CF38" s="433"/>
      <c r="CG38" s="434"/>
      <c r="CH38" s="443"/>
      <c r="CI38" s="444"/>
      <c r="CJ38" s="444"/>
      <c r="CK38" s="444"/>
      <c r="CL38" s="444"/>
      <c r="CM38" s="444"/>
      <c r="CN38" s="444"/>
      <c r="CO38" s="444"/>
      <c r="CP38" s="444"/>
      <c r="CQ38" s="444"/>
      <c r="CR38" s="444"/>
      <c r="CS38" s="444"/>
      <c r="CT38" s="444"/>
      <c r="CU38" s="444"/>
      <c r="CV38" s="444"/>
      <c r="CW38" s="444"/>
      <c r="CX38" s="444"/>
    </row>
    <row r="39" spans="1:102" s="44" customFormat="1" ht="11.25" x14ac:dyDescent="0.2">
      <c r="A39" s="432" t="s">
        <v>254</v>
      </c>
      <c r="B39" s="433"/>
      <c r="C39" s="433"/>
      <c r="D39" s="433"/>
      <c r="E39" s="433"/>
      <c r="F39" s="433"/>
      <c r="G39" s="433"/>
      <c r="H39" s="434"/>
      <c r="I39" s="111"/>
      <c r="J39" s="435" t="s">
        <v>255</v>
      </c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  <c r="AS39" s="435"/>
      <c r="AT39" s="435"/>
      <c r="AU39" s="435"/>
      <c r="AV39" s="435"/>
      <c r="AW39" s="435"/>
      <c r="AX39" s="435"/>
      <c r="AY39" s="435"/>
      <c r="AZ39" s="435"/>
      <c r="BA39" s="435"/>
      <c r="BB39" s="435"/>
      <c r="BC39" s="435"/>
      <c r="BD39" s="435"/>
      <c r="BE39" s="435"/>
      <c r="BF39" s="435"/>
      <c r="BG39" s="435"/>
      <c r="BH39" s="435"/>
      <c r="BI39" s="435"/>
      <c r="BJ39" s="435"/>
      <c r="BK39" s="435"/>
      <c r="BL39" s="435"/>
      <c r="BM39" s="435"/>
      <c r="BN39" s="435"/>
      <c r="BO39" s="435"/>
      <c r="BP39" s="435"/>
      <c r="BQ39" s="435"/>
      <c r="BR39" s="435"/>
      <c r="BS39" s="435"/>
      <c r="BT39" s="435"/>
      <c r="BU39" s="435"/>
      <c r="BV39" s="435"/>
      <c r="BW39" s="436"/>
      <c r="BX39" s="432" t="s">
        <v>201</v>
      </c>
      <c r="BY39" s="433"/>
      <c r="BZ39" s="433"/>
      <c r="CA39" s="433"/>
      <c r="CB39" s="433"/>
      <c r="CC39" s="433"/>
      <c r="CD39" s="433"/>
      <c r="CE39" s="433"/>
      <c r="CF39" s="433"/>
      <c r="CG39" s="434"/>
      <c r="CH39" s="443"/>
      <c r="CI39" s="444"/>
      <c r="CJ39" s="444"/>
      <c r="CK39" s="444"/>
      <c r="CL39" s="444"/>
      <c r="CM39" s="444"/>
      <c r="CN39" s="444"/>
      <c r="CO39" s="444"/>
      <c r="CP39" s="444"/>
      <c r="CQ39" s="444"/>
      <c r="CR39" s="444"/>
      <c r="CS39" s="444"/>
      <c r="CT39" s="444"/>
      <c r="CU39" s="444"/>
      <c r="CV39" s="444"/>
      <c r="CW39" s="444"/>
      <c r="CX39" s="444"/>
    </row>
    <row r="40" spans="1:102" s="44" customFormat="1" ht="11.25" customHeight="1" x14ac:dyDescent="0.2">
      <c r="A40" s="432" t="s">
        <v>256</v>
      </c>
      <c r="B40" s="433"/>
      <c r="C40" s="433"/>
      <c r="D40" s="433"/>
      <c r="E40" s="433"/>
      <c r="F40" s="433"/>
      <c r="G40" s="433"/>
      <c r="H40" s="434"/>
      <c r="I40" s="111"/>
      <c r="J40" s="435" t="s">
        <v>257</v>
      </c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435"/>
      <c r="BN40" s="435"/>
      <c r="BO40" s="435"/>
      <c r="BP40" s="435"/>
      <c r="BQ40" s="435"/>
      <c r="BR40" s="435"/>
      <c r="BS40" s="435"/>
      <c r="BT40" s="435"/>
      <c r="BU40" s="435"/>
      <c r="BV40" s="435"/>
      <c r="BW40" s="436"/>
      <c r="BX40" s="432" t="s">
        <v>201</v>
      </c>
      <c r="BY40" s="433"/>
      <c r="BZ40" s="433"/>
      <c r="CA40" s="433"/>
      <c r="CB40" s="433"/>
      <c r="CC40" s="433"/>
      <c r="CD40" s="433"/>
      <c r="CE40" s="433"/>
      <c r="CF40" s="433"/>
      <c r="CG40" s="434"/>
      <c r="CH40" s="443">
        <f>SUM(CH41:CX44)</f>
        <v>0</v>
      </c>
      <c r="CI40" s="444"/>
      <c r="CJ40" s="444"/>
      <c r="CK40" s="444"/>
      <c r="CL40" s="444"/>
      <c r="CM40" s="444"/>
      <c r="CN40" s="444"/>
      <c r="CO40" s="444"/>
      <c r="CP40" s="444"/>
      <c r="CQ40" s="444"/>
      <c r="CR40" s="444"/>
      <c r="CS40" s="444"/>
      <c r="CT40" s="444"/>
      <c r="CU40" s="444"/>
      <c r="CV40" s="444"/>
      <c r="CW40" s="444"/>
      <c r="CX40" s="444"/>
    </row>
    <row r="41" spans="1:102" s="44" customFormat="1" ht="11.25" customHeight="1" x14ac:dyDescent="0.2">
      <c r="A41" s="432" t="s">
        <v>258</v>
      </c>
      <c r="B41" s="433"/>
      <c r="C41" s="433"/>
      <c r="D41" s="433"/>
      <c r="E41" s="433"/>
      <c r="F41" s="433"/>
      <c r="G41" s="433"/>
      <c r="H41" s="434"/>
      <c r="I41" s="111"/>
      <c r="J41" s="435" t="s">
        <v>259</v>
      </c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435"/>
      <c r="AZ41" s="435"/>
      <c r="BA41" s="435"/>
      <c r="BB41" s="435"/>
      <c r="BC41" s="435"/>
      <c r="BD41" s="435"/>
      <c r="BE41" s="435"/>
      <c r="BF41" s="435"/>
      <c r="BG41" s="435"/>
      <c r="BH41" s="435"/>
      <c r="BI41" s="435"/>
      <c r="BJ41" s="435"/>
      <c r="BK41" s="435"/>
      <c r="BL41" s="435"/>
      <c r="BM41" s="435"/>
      <c r="BN41" s="435"/>
      <c r="BO41" s="435"/>
      <c r="BP41" s="435"/>
      <c r="BQ41" s="435"/>
      <c r="BR41" s="435"/>
      <c r="BS41" s="435"/>
      <c r="BT41" s="435"/>
      <c r="BU41" s="435"/>
      <c r="BV41" s="435"/>
      <c r="BW41" s="436"/>
      <c r="BX41" s="432" t="s">
        <v>201</v>
      </c>
      <c r="BY41" s="433"/>
      <c r="BZ41" s="433"/>
      <c r="CA41" s="433"/>
      <c r="CB41" s="433"/>
      <c r="CC41" s="433"/>
      <c r="CD41" s="433"/>
      <c r="CE41" s="433"/>
      <c r="CF41" s="433"/>
      <c r="CG41" s="434"/>
      <c r="CH41" s="443"/>
      <c r="CI41" s="444"/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</row>
    <row r="42" spans="1:102" s="44" customFormat="1" ht="22.5" customHeight="1" x14ac:dyDescent="0.2">
      <c r="A42" s="432" t="s">
        <v>260</v>
      </c>
      <c r="B42" s="433"/>
      <c r="C42" s="433"/>
      <c r="D42" s="433"/>
      <c r="E42" s="433"/>
      <c r="F42" s="433"/>
      <c r="G42" s="433"/>
      <c r="H42" s="434"/>
      <c r="I42" s="111"/>
      <c r="J42" s="435" t="s">
        <v>261</v>
      </c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435"/>
      <c r="AU42" s="435"/>
      <c r="AV42" s="435"/>
      <c r="AW42" s="435"/>
      <c r="AX42" s="435"/>
      <c r="AY42" s="435"/>
      <c r="AZ42" s="435"/>
      <c r="BA42" s="435"/>
      <c r="BB42" s="435"/>
      <c r="BC42" s="435"/>
      <c r="BD42" s="435"/>
      <c r="BE42" s="435"/>
      <c r="BF42" s="435"/>
      <c r="BG42" s="435"/>
      <c r="BH42" s="435"/>
      <c r="BI42" s="435"/>
      <c r="BJ42" s="435"/>
      <c r="BK42" s="435"/>
      <c r="BL42" s="435"/>
      <c r="BM42" s="435"/>
      <c r="BN42" s="435"/>
      <c r="BO42" s="435"/>
      <c r="BP42" s="435"/>
      <c r="BQ42" s="435"/>
      <c r="BR42" s="435"/>
      <c r="BS42" s="435"/>
      <c r="BT42" s="435"/>
      <c r="BU42" s="435"/>
      <c r="BV42" s="435"/>
      <c r="BW42" s="436"/>
      <c r="BX42" s="432" t="s">
        <v>201</v>
      </c>
      <c r="BY42" s="433"/>
      <c r="BZ42" s="433"/>
      <c r="CA42" s="433"/>
      <c r="CB42" s="433"/>
      <c r="CC42" s="433"/>
      <c r="CD42" s="433"/>
      <c r="CE42" s="433"/>
      <c r="CF42" s="433"/>
      <c r="CG42" s="434"/>
      <c r="CH42" s="443"/>
      <c r="CI42" s="444"/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</row>
    <row r="43" spans="1:102" s="44" customFormat="1" ht="11.25" customHeight="1" x14ac:dyDescent="0.2">
      <c r="A43" s="432" t="s">
        <v>262</v>
      </c>
      <c r="B43" s="433"/>
      <c r="C43" s="433"/>
      <c r="D43" s="433"/>
      <c r="E43" s="433"/>
      <c r="F43" s="433"/>
      <c r="G43" s="433"/>
      <c r="H43" s="434"/>
      <c r="I43" s="111"/>
      <c r="J43" s="435" t="s">
        <v>263</v>
      </c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35"/>
      <c r="BL43" s="435"/>
      <c r="BM43" s="435"/>
      <c r="BN43" s="435"/>
      <c r="BO43" s="435"/>
      <c r="BP43" s="435"/>
      <c r="BQ43" s="435"/>
      <c r="BR43" s="435"/>
      <c r="BS43" s="435"/>
      <c r="BT43" s="435"/>
      <c r="BU43" s="435"/>
      <c r="BV43" s="435"/>
      <c r="BW43" s="436"/>
      <c r="BX43" s="432" t="s">
        <v>201</v>
      </c>
      <c r="BY43" s="433"/>
      <c r="BZ43" s="433"/>
      <c r="CA43" s="433"/>
      <c r="CB43" s="433"/>
      <c r="CC43" s="433"/>
      <c r="CD43" s="433"/>
      <c r="CE43" s="433"/>
      <c r="CF43" s="433"/>
      <c r="CG43" s="434"/>
      <c r="CH43" s="443"/>
      <c r="CI43" s="444"/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</row>
    <row r="44" spans="1:102" s="44" customFormat="1" ht="11.25" customHeight="1" x14ac:dyDescent="0.2">
      <c r="A44" s="432" t="s">
        <v>264</v>
      </c>
      <c r="B44" s="433"/>
      <c r="C44" s="433"/>
      <c r="D44" s="433"/>
      <c r="E44" s="433"/>
      <c r="F44" s="433"/>
      <c r="G44" s="433"/>
      <c r="H44" s="434"/>
      <c r="I44" s="111"/>
      <c r="J44" s="435" t="s">
        <v>215</v>
      </c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435"/>
      <c r="AU44" s="435"/>
      <c r="AV44" s="435"/>
      <c r="AW44" s="435"/>
      <c r="AX44" s="435"/>
      <c r="AY44" s="435"/>
      <c r="AZ44" s="435"/>
      <c r="BA44" s="435"/>
      <c r="BB44" s="435"/>
      <c r="BC44" s="435"/>
      <c r="BD44" s="435"/>
      <c r="BE44" s="435"/>
      <c r="BF44" s="435"/>
      <c r="BG44" s="435"/>
      <c r="BH44" s="435"/>
      <c r="BI44" s="435"/>
      <c r="BJ44" s="435"/>
      <c r="BK44" s="435"/>
      <c r="BL44" s="435"/>
      <c r="BM44" s="435"/>
      <c r="BN44" s="435"/>
      <c r="BO44" s="435"/>
      <c r="BP44" s="435"/>
      <c r="BQ44" s="435"/>
      <c r="BR44" s="435"/>
      <c r="BS44" s="435"/>
      <c r="BT44" s="435"/>
      <c r="BU44" s="435"/>
      <c r="BV44" s="435"/>
      <c r="BW44" s="436"/>
      <c r="BX44" s="432" t="s">
        <v>201</v>
      </c>
      <c r="BY44" s="433"/>
      <c r="BZ44" s="433"/>
      <c r="CA44" s="433"/>
      <c r="CB44" s="433"/>
      <c r="CC44" s="433"/>
      <c r="CD44" s="433"/>
      <c r="CE44" s="433"/>
      <c r="CF44" s="433"/>
      <c r="CG44" s="434"/>
      <c r="CH44" s="443"/>
      <c r="CI44" s="444"/>
      <c r="CJ44" s="444"/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</row>
    <row r="45" spans="1:102" s="44" customFormat="1" ht="11.25" customHeight="1" x14ac:dyDescent="0.2">
      <c r="A45" s="440" t="s">
        <v>265</v>
      </c>
      <c r="B45" s="441"/>
      <c r="C45" s="441"/>
      <c r="D45" s="441"/>
      <c r="E45" s="441"/>
      <c r="F45" s="441"/>
      <c r="G45" s="441"/>
      <c r="H45" s="442"/>
      <c r="I45" s="114"/>
      <c r="J45" s="445" t="s">
        <v>266</v>
      </c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  <c r="BJ45" s="445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6"/>
      <c r="BX45" s="432" t="s">
        <v>201</v>
      </c>
      <c r="BY45" s="433"/>
      <c r="BZ45" s="433"/>
      <c r="CA45" s="433"/>
      <c r="CB45" s="433"/>
      <c r="CC45" s="433"/>
      <c r="CD45" s="433"/>
      <c r="CE45" s="433"/>
      <c r="CF45" s="433"/>
      <c r="CG45" s="434"/>
      <c r="CH45" s="447">
        <v>270.02</v>
      </c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</row>
    <row r="46" spans="1:102" s="44" customFormat="1" ht="11.25" customHeight="1" x14ac:dyDescent="0.2">
      <c r="A46" s="440" t="s">
        <v>267</v>
      </c>
      <c r="B46" s="441"/>
      <c r="C46" s="441"/>
      <c r="D46" s="441"/>
      <c r="E46" s="441"/>
      <c r="F46" s="441"/>
      <c r="G46" s="441"/>
      <c r="H46" s="442"/>
      <c r="I46" s="114"/>
      <c r="J46" s="445" t="s">
        <v>268</v>
      </c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6"/>
      <c r="BX46" s="432" t="s">
        <v>201</v>
      </c>
      <c r="BY46" s="433"/>
      <c r="BZ46" s="433"/>
      <c r="CA46" s="433"/>
      <c r="CB46" s="433"/>
      <c r="CC46" s="433"/>
      <c r="CD46" s="433"/>
      <c r="CE46" s="433"/>
      <c r="CF46" s="433"/>
      <c r="CG46" s="434"/>
      <c r="CH46" s="447">
        <f>SUM(CH47:CX52)</f>
        <v>9.5888000000000009</v>
      </c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  <c r="CX46" s="448"/>
    </row>
    <row r="47" spans="1:102" s="44" customFormat="1" ht="11.25" customHeight="1" x14ac:dyDescent="0.2">
      <c r="A47" s="432" t="s">
        <v>269</v>
      </c>
      <c r="B47" s="433"/>
      <c r="C47" s="433"/>
      <c r="D47" s="433"/>
      <c r="E47" s="433"/>
      <c r="F47" s="433"/>
      <c r="G47" s="433"/>
      <c r="H47" s="434"/>
      <c r="I47" s="111"/>
      <c r="J47" s="435" t="s">
        <v>270</v>
      </c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  <c r="AS47" s="435"/>
      <c r="AT47" s="435"/>
      <c r="AU47" s="435"/>
      <c r="AV47" s="435"/>
      <c r="AW47" s="435"/>
      <c r="AX47" s="435"/>
      <c r="AY47" s="435"/>
      <c r="AZ47" s="435"/>
      <c r="BA47" s="435"/>
      <c r="BB47" s="435"/>
      <c r="BC47" s="435"/>
      <c r="BD47" s="435"/>
      <c r="BE47" s="435"/>
      <c r="BF47" s="435"/>
      <c r="BG47" s="435"/>
      <c r="BH47" s="435"/>
      <c r="BI47" s="435"/>
      <c r="BJ47" s="435"/>
      <c r="BK47" s="435"/>
      <c r="BL47" s="435"/>
      <c r="BM47" s="435"/>
      <c r="BN47" s="435"/>
      <c r="BO47" s="435"/>
      <c r="BP47" s="435"/>
      <c r="BQ47" s="435"/>
      <c r="BR47" s="435"/>
      <c r="BS47" s="435"/>
      <c r="BT47" s="435"/>
      <c r="BU47" s="435"/>
      <c r="BV47" s="435"/>
      <c r="BW47" s="436"/>
      <c r="BX47" s="432" t="s">
        <v>201</v>
      </c>
      <c r="BY47" s="433"/>
      <c r="BZ47" s="433"/>
      <c r="CA47" s="433"/>
      <c r="CB47" s="433"/>
      <c r="CC47" s="433"/>
      <c r="CD47" s="433"/>
      <c r="CE47" s="433"/>
      <c r="CF47" s="433"/>
      <c r="CG47" s="434"/>
      <c r="CH47" s="443"/>
      <c r="CI47" s="444"/>
      <c r="CJ47" s="444"/>
      <c r="CK47" s="444"/>
      <c r="CL47" s="444"/>
      <c r="CM47" s="444"/>
      <c r="CN47" s="444"/>
      <c r="CO47" s="444"/>
      <c r="CP47" s="444"/>
      <c r="CQ47" s="444"/>
      <c r="CR47" s="444"/>
      <c r="CS47" s="444"/>
      <c r="CT47" s="444"/>
      <c r="CU47" s="444"/>
      <c r="CV47" s="444"/>
      <c r="CW47" s="444"/>
      <c r="CX47" s="444"/>
    </row>
    <row r="48" spans="1:102" s="44" customFormat="1" ht="11.25" customHeight="1" x14ac:dyDescent="0.2">
      <c r="A48" s="432" t="s">
        <v>271</v>
      </c>
      <c r="B48" s="433"/>
      <c r="C48" s="433"/>
      <c r="D48" s="433"/>
      <c r="E48" s="433"/>
      <c r="F48" s="433"/>
      <c r="G48" s="433"/>
      <c r="H48" s="434"/>
      <c r="I48" s="111"/>
      <c r="J48" s="435" t="s">
        <v>272</v>
      </c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  <c r="AS48" s="435"/>
      <c r="AT48" s="435"/>
      <c r="AU48" s="435"/>
      <c r="AV48" s="435"/>
      <c r="AW48" s="435"/>
      <c r="AX48" s="435"/>
      <c r="AY48" s="435"/>
      <c r="AZ48" s="435"/>
      <c r="BA48" s="435"/>
      <c r="BB48" s="435"/>
      <c r="BC48" s="435"/>
      <c r="BD48" s="435"/>
      <c r="BE48" s="435"/>
      <c r="BF48" s="435"/>
      <c r="BG48" s="435"/>
      <c r="BH48" s="435"/>
      <c r="BI48" s="435"/>
      <c r="BJ48" s="435"/>
      <c r="BK48" s="435"/>
      <c r="BL48" s="435"/>
      <c r="BM48" s="435"/>
      <c r="BN48" s="435"/>
      <c r="BO48" s="435"/>
      <c r="BP48" s="435"/>
      <c r="BQ48" s="435"/>
      <c r="BR48" s="435"/>
      <c r="BS48" s="435"/>
      <c r="BT48" s="435"/>
      <c r="BU48" s="435"/>
      <c r="BV48" s="435"/>
      <c r="BW48" s="436"/>
      <c r="BX48" s="432" t="s">
        <v>201</v>
      </c>
      <c r="BY48" s="433"/>
      <c r="BZ48" s="433"/>
      <c r="CA48" s="433"/>
      <c r="CB48" s="433"/>
      <c r="CC48" s="433"/>
      <c r="CD48" s="433"/>
      <c r="CE48" s="433"/>
      <c r="CF48" s="433"/>
      <c r="CG48" s="434"/>
      <c r="CH48" s="443">
        <v>9.5888000000000009</v>
      </c>
      <c r="CI48" s="444"/>
      <c r="CJ48" s="444"/>
      <c r="CK48" s="444"/>
      <c r="CL48" s="444"/>
      <c r="CM48" s="444"/>
      <c r="CN48" s="444"/>
      <c r="CO48" s="444"/>
      <c r="CP48" s="444"/>
      <c r="CQ48" s="444"/>
      <c r="CR48" s="444"/>
      <c r="CS48" s="444"/>
      <c r="CT48" s="444"/>
      <c r="CU48" s="444"/>
      <c r="CV48" s="444"/>
      <c r="CW48" s="444"/>
      <c r="CX48" s="444"/>
    </row>
    <row r="49" spans="1:102" s="44" customFormat="1" ht="11.25" customHeight="1" x14ac:dyDescent="0.2">
      <c r="A49" s="432" t="s">
        <v>273</v>
      </c>
      <c r="B49" s="433"/>
      <c r="C49" s="433"/>
      <c r="D49" s="433"/>
      <c r="E49" s="433"/>
      <c r="F49" s="433"/>
      <c r="G49" s="433"/>
      <c r="H49" s="434"/>
      <c r="I49" s="111"/>
      <c r="J49" s="435" t="s">
        <v>274</v>
      </c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5"/>
      <c r="BE49" s="435"/>
      <c r="BF49" s="435"/>
      <c r="BG49" s="435"/>
      <c r="BH49" s="435"/>
      <c r="BI49" s="435"/>
      <c r="BJ49" s="435"/>
      <c r="BK49" s="435"/>
      <c r="BL49" s="435"/>
      <c r="BM49" s="435"/>
      <c r="BN49" s="435"/>
      <c r="BO49" s="435"/>
      <c r="BP49" s="435"/>
      <c r="BQ49" s="435"/>
      <c r="BR49" s="435"/>
      <c r="BS49" s="435"/>
      <c r="BT49" s="435"/>
      <c r="BU49" s="435"/>
      <c r="BV49" s="435"/>
      <c r="BW49" s="436"/>
      <c r="BX49" s="432" t="s">
        <v>201</v>
      </c>
      <c r="BY49" s="433"/>
      <c r="BZ49" s="433"/>
      <c r="CA49" s="433"/>
      <c r="CB49" s="433"/>
      <c r="CC49" s="433"/>
      <c r="CD49" s="433"/>
      <c r="CE49" s="433"/>
      <c r="CF49" s="433"/>
      <c r="CG49" s="434"/>
      <c r="CH49" s="443"/>
      <c r="CI49" s="444"/>
      <c r="CJ49" s="444"/>
      <c r="CK49" s="444"/>
      <c r="CL49" s="444"/>
      <c r="CM49" s="444"/>
      <c r="CN49" s="444"/>
      <c r="CO49" s="444"/>
      <c r="CP49" s="444"/>
      <c r="CQ49" s="444"/>
      <c r="CR49" s="444"/>
      <c r="CS49" s="444"/>
      <c r="CT49" s="444"/>
      <c r="CU49" s="444"/>
      <c r="CV49" s="444"/>
      <c r="CW49" s="444"/>
      <c r="CX49" s="444"/>
    </row>
    <row r="50" spans="1:102" s="44" customFormat="1" ht="11.25" customHeight="1" x14ac:dyDescent="0.2">
      <c r="A50" s="432" t="s">
        <v>275</v>
      </c>
      <c r="B50" s="433"/>
      <c r="C50" s="433"/>
      <c r="D50" s="433"/>
      <c r="E50" s="433"/>
      <c r="F50" s="433"/>
      <c r="G50" s="433"/>
      <c r="H50" s="434"/>
      <c r="I50" s="111"/>
      <c r="J50" s="435" t="s">
        <v>276</v>
      </c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5"/>
      <c r="BF50" s="435"/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5"/>
      <c r="BT50" s="435"/>
      <c r="BU50" s="435"/>
      <c r="BV50" s="435"/>
      <c r="BW50" s="436"/>
      <c r="BX50" s="432" t="s">
        <v>201</v>
      </c>
      <c r="BY50" s="433"/>
      <c r="BZ50" s="433"/>
      <c r="CA50" s="433"/>
      <c r="CB50" s="433"/>
      <c r="CC50" s="433"/>
      <c r="CD50" s="433"/>
      <c r="CE50" s="433"/>
      <c r="CF50" s="433"/>
      <c r="CG50" s="434"/>
      <c r="CH50" s="443"/>
      <c r="CI50" s="444"/>
      <c r="CJ50" s="444"/>
      <c r="CK50" s="444"/>
      <c r="CL50" s="444"/>
      <c r="CM50" s="444"/>
      <c r="CN50" s="444"/>
      <c r="CO50" s="444"/>
      <c r="CP50" s="444"/>
      <c r="CQ50" s="444"/>
      <c r="CR50" s="444"/>
      <c r="CS50" s="444"/>
      <c r="CT50" s="444"/>
      <c r="CU50" s="444"/>
      <c r="CV50" s="444"/>
      <c r="CW50" s="444"/>
      <c r="CX50" s="444"/>
    </row>
    <row r="51" spans="1:102" s="44" customFormat="1" ht="11.25" customHeight="1" x14ac:dyDescent="0.2">
      <c r="A51" s="432" t="s">
        <v>277</v>
      </c>
      <c r="B51" s="433"/>
      <c r="C51" s="433"/>
      <c r="D51" s="433"/>
      <c r="E51" s="433"/>
      <c r="F51" s="433"/>
      <c r="G51" s="433"/>
      <c r="H51" s="434"/>
      <c r="I51" s="111"/>
      <c r="J51" s="435" t="s">
        <v>278</v>
      </c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5"/>
      <c r="BE51" s="435"/>
      <c r="BF51" s="435"/>
      <c r="BG51" s="435"/>
      <c r="BH51" s="435"/>
      <c r="BI51" s="435"/>
      <c r="BJ51" s="435"/>
      <c r="BK51" s="435"/>
      <c r="BL51" s="435"/>
      <c r="BM51" s="435"/>
      <c r="BN51" s="435"/>
      <c r="BO51" s="435"/>
      <c r="BP51" s="435"/>
      <c r="BQ51" s="435"/>
      <c r="BR51" s="435"/>
      <c r="BS51" s="435"/>
      <c r="BT51" s="435"/>
      <c r="BU51" s="435"/>
      <c r="BV51" s="435"/>
      <c r="BW51" s="436"/>
      <c r="BX51" s="432" t="s">
        <v>201</v>
      </c>
      <c r="BY51" s="433"/>
      <c r="BZ51" s="433"/>
      <c r="CA51" s="433"/>
      <c r="CB51" s="433"/>
      <c r="CC51" s="433"/>
      <c r="CD51" s="433"/>
      <c r="CE51" s="433"/>
      <c r="CF51" s="433"/>
      <c r="CG51" s="434"/>
      <c r="CH51" s="443"/>
      <c r="CI51" s="444"/>
      <c r="CJ51" s="444"/>
      <c r="CK51" s="444"/>
      <c r="CL51" s="444"/>
      <c r="CM51" s="444"/>
      <c r="CN51" s="444"/>
      <c r="CO51" s="444"/>
      <c r="CP51" s="444"/>
      <c r="CQ51" s="444"/>
      <c r="CR51" s="444"/>
      <c r="CS51" s="444"/>
      <c r="CT51" s="444"/>
      <c r="CU51" s="444"/>
      <c r="CV51" s="444"/>
      <c r="CW51" s="444"/>
      <c r="CX51" s="444"/>
    </row>
    <row r="52" spans="1:102" s="44" customFormat="1" ht="11.25" customHeight="1" x14ac:dyDescent="0.2">
      <c r="A52" s="432" t="s">
        <v>279</v>
      </c>
      <c r="B52" s="433"/>
      <c r="C52" s="433"/>
      <c r="D52" s="433"/>
      <c r="E52" s="433"/>
      <c r="F52" s="433"/>
      <c r="G52" s="433"/>
      <c r="H52" s="434"/>
      <c r="I52" s="111"/>
      <c r="J52" s="435" t="s">
        <v>215</v>
      </c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5"/>
      <c r="BE52" s="435"/>
      <c r="BF52" s="435"/>
      <c r="BG52" s="435"/>
      <c r="BH52" s="435"/>
      <c r="BI52" s="435"/>
      <c r="BJ52" s="435"/>
      <c r="BK52" s="435"/>
      <c r="BL52" s="435"/>
      <c r="BM52" s="435"/>
      <c r="BN52" s="435"/>
      <c r="BO52" s="435"/>
      <c r="BP52" s="435"/>
      <c r="BQ52" s="435"/>
      <c r="BR52" s="435"/>
      <c r="BS52" s="435"/>
      <c r="BT52" s="435"/>
      <c r="BU52" s="435"/>
      <c r="BV52" s="435"/>
      <c r="BW52" s="436"/>
      <c r="BX52" s="432" t="s">
        <v>201</v>
      </c>
      <c r="BY52" s="433"/>
      <c r="BZ52" s="433"/>
      <c r="CA52" s="433"/>
      <c r="CB52" s="433"/>
      <c r="CC52" s="433"/>
      <c r="CD52" s="433"/>
      <c r="CE52" s="433"/>
      <c r="CF52" s="433"/>
      <c r="CG52" s="434"/>
      <c r="CH52" s="443"/>
      <c r="CI52" s="444"/>
      <c r="CJ52" s="444"/>
      <c r="CK52" s="444"/>
      <c r="CL52" s="444"/>
      <c r="CM52" s="444"/>
      <c r="CN52" s="444"/>
      <c r="CO52" s="444"/>
      <c r="CP52" s="444"/>
      <c r="CQ52" s="444"/>
      <c r="CR52" s="444"/>
      <c r="CS52" s="444"/>
      <c r="CT52" s="444"/>
      <c r="CU52" s="444"/>
      <c r="CV52" s="444"/>
      <c r="CW52" s="444"/>
      <c r="CX52" s="444"/>
    </row>
    <row r="53" spans="1:102" s="44" customFormat="1" ht="11.25" customHeight="1" x14ac:dyDescent="0.2">
      <c r="A53" s="440">
        <v>2</v>
      </c>
      <c r="B53" s="441"/>
      <c r="C53" s="441"/>
      <c r="D53" s="441"/>
      <c r="E53" s="441"/>
      <c r="F53" s="441"/>
      <c r="G53" s="441"/>
      <c r="H53" s="442"/>
      <c r="I53" s="114"/>
      <c r="J53" s="445" t="s">
        <v>280</v>
      </c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6"/>
      <c r="BX53" s="432" t="s">
        <v>201</v>
      </c>
      <c r="BY53" s="433"/>
      <c r="BZ53" s="433"/>
      <c r="CA53" s="433"/>
      <c r="CB53" s="433"/>
      <c r="CC53" s="433"/>
      <c r="CD53" s="433"/>
      <c r="CE53" s="433"/>
      <c r="CF53" s="433"/>
      <c r="CG53" s="434"/>
      <c r="CH53" s="447">
        <v>3.41</v>
      </c>
      <c r="CI53" s="448"/>
      <c r="CJ53" s="448"/>
      <c r="CK53" s="448"/>
      <c r="CL53" s="448"/>
      <c r="CM53" s="448"/>
      <c r="CN53" s="448"/>
      <c r="CO53" s="448"/>
      <c r="CP53" s="448"/>
      <c r="CQ53" s="448"/>
      <c r="CR53" s="448"/>
      <c r="CS53" s="448"/>
      <c r="CT53" s="448"/>
      <c r="CU53" s="448"/>
      <c r="CV53" s="448"/>
      <c r="CW53" s="448"/>
      <c r="CX53" s="448"/>
    </row>
    <row r="54" spans="1:102" s="44" customFormat="1" ht="11.25" customHeight="1" x14ac:dyDescent="0.2">
      <c r="A54" s="440">
        <v>3</v>
      </c>
      <c r="B54" s="441"/>
      <c r="C54" s="441"/>
      <c r="D54" s="441"/>
      <c r="E54" s="441"/>
      <c r="F54" s="441"/>
      <c r="G54" s="441"/>
      <c r="H54" s="442"/>
      <c r="I54" s="114"/>
      <c r="J54" s="445" t="s">
        <v>281</v>
      </c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6"/>
      <c r="BX54" s="432" t="s">
        <v>201</v>
      </c>
      <c r="BY54" s="433"/>
      <c r="BZ54" s="433"/>
      <c r="CA54" s="433"/>
      <c r="CB54" s="433"/>
      <c r="CC54" s="433"/>
      <c r="CD54" s="433"/>
      <c r="CE54" s="433"/>
      <c r="CF54" s="433"/>
      <c r="CG54" s="434"/>
      <c r="CH54" s="447">
        <f>SUM(CH55:CX59)</f>
        <v>0</v>
      </c>
      <c r="CI54" s="448"/>
      <c r="CJ54" s="448"/>
      <c r="CK54" s="448"/>
      <c r="CL54" s="448"/>
      <c r="CM54" s="448"/>
      <c r="CN54" s="448"/>
      <c r="CO54" s="448"/>
      <c r="CP54" s="448"/>
      <c r="CQ54" s="448"/>
      <c r="CR54" s="448"/>
      <c r="CS54" s="448"/>
      <c r="CT54" s="448"/>
      <c r="CU54" s="448"/>
      <c r="CV54" s="448"/>
      <c r="CW54" s="448"/>
      <c r="CX54" s="448"/>
    </row>
    <row r="55" spans="1:102" s="44" customFormat="1" ht="11.25" customHeight="1" x14ac:dyDescent="0.2">
      <c r="A55" s="432" t="s">
        <v>282</v>
      </c>
      <c r="B55" s="433"/>
      <c r="C55" s="433"/>
      <c r="D55" s="433"/>
      <c r="E55" s="433"/>
      <c r="F55" s="433"/>
      <c r="G55" s="433"/>
      <c r="H55" s="434"/>
      <c r="I55" s="111"/>
      <c r="J55" s="435" t="s">
        <v>283</v>
      </c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  <c r="AZ55" s="435"/>
      <c r="BA55" s="435"/>
      <c r="BB55" s="435"/>
      <c r="BC55" s="435"/>
      <c r="BD55" s="435"/>
      <c r="BE55" s="435"/>
      <c r="BF55" s="435"/>
      <c r="BG55" s="435"/>
      <c r="BH55" s="435"/>
      <c r="BI55" s="435"/>
      <c r="BJ55" s="435"/>
      <c r="BK55" s="435"/>
      <c r="BL55" s="435"/>
      <c r="BM55" s="435"/>
      <c r="BN55" s="435"/>
      <c r="BO55" s="435"/>
      <c r="BP55" s="435"/>
      <c r="BQ55" s="435"/>
      <c r="BR55" s="435"/>
      <c r="BS55" s="435"/>
      <c r="BT55" s="435"/>
      <c r="BU55" s="435"/>
      <c r="BV55" s="435"/>
      <c r="BW55" s="436"/>
      <c r="BX55" s="432" t="s">
        <v>201</v>
      </c>
      <c r="BY55" s="433"/>
      <c r="BZ55" s="433"/>
      <c r="CA55" s="433"/>
      <c r="CB55" s="433"/>
      <c r="CC55" s="433"/>
      <c r="CD55" s="433"/>
      <c r="CE55" s="433"/>
      <c r="CF55" s="433"/>
      <c r="CG55" s="434"/>
      <c r="CH55" s="443"/>
      <c r="CI55" s="444"/>
      <c r="CJ55" s="444"/>
      <c r="CK55" s="444"/>
      <c r="CL55" s="444"/>
      <c r="CM55" s="444"/>
      <c r="CN55" s="444"/>
      <c r="CO55" s="444"/>
      <c r="CP55" s="444"/>
      <c r="CQ55" s="444"/>
      <c r="CR55" s="444"/>
      <c r="CS55" s="444"/>
      <c r="CT55" s="444"/>
      <c r="CU55" s="444"/>
      <c r="CV55" s="444"/>
      <c r="CW55" s="444"/>
      <c r="CX55" s="444"/>
    </row>
    <row r="56" spans="1:102" s="44" customFormat="1" ht="11.25" customHeight="1" x14ac:dyDescent="0.2">
      <c r="A56" s="432" t="s">
        <v>284</v>
      </c>
      <c r="B56" s="433"/>
      <c r="C56" s="433"/>
      <c r="D56" s="433"/>
      <c r="E56" s="433"/>
      <c r="F56" s="433"/>
      <c r="G56" s="433"/>
      <c r="H56" s="434"/>
      <c r="I56" s="111"/>
      <c r="J56" s="435" t="s">
        <v>285</v>
      </c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  <c r="BL56" s="435"/>
      <c r="BM56" s="435"/>
      <c r="BN56" s="435"/>
      <c r="BO56" s="435"/>
      <c r="BP56" s="435"/>
      <c r="BQ56" s="435"/>
      <c r="BR56" s="435"/>
      <c r="BS56" s="435"/>
      <c r="BT56" s="435"/>
      <c r="BU56" s="435"/>
      <c r="BV56" s="435"/>
      <c r="BW56" s="436"/>
      <c r="BX56" s="432" t="s">
        <v>201</v>
      </c>
      <c r="BY56" s="433"/>
      <c r="BZ56" s="433"/>
      <c r="CA56" s="433"/>
      <c r="CB56" s="433"/>
      <c r="CC56" s="433"/>
      <c r="CD56" s="433"/>
      <c r="CE56" s="433"/>
      <c r="CF56" s="433"/>
      <c r="CG56" s="434"/>
      <c r="CH56" s="443"/>
      <c r="CI56" s="444"/>
      <c r="CJ56" s="444"/>
      <c r="CK56" s="444"/>
      <c r="CL56" s="444"/>
      <c r="CM56" s="444"/>
      <c r="CN56" s="444"/>
      <c r="CO56" s="444"/>
      <c r="CP56" s="444"/>
      <c r="CQ56" s="444"/>
      <c r="CR56" s="444"/>
      <c r="CS56" s="444"/>
      <c r="CT56" s="444"/>
      <c r="CU56" s="444"/>
      <c r="CV56" s="444"/>
      <c r="CW56" s="444"/>
      <c r="CX56" s="444"/>
    </row>
    <row r="57" spans="1:102" s="44" customFormat="1" ht="11.25" x14ac:dyDescent="0.2">
      <c r="A57" s="432" t="s">
        <v>286</v>
      </c>
      <c r="B57" s="433"/>
      <c r="C57" s="433"/>
      <c r="D57" s="433"/>
      <c r="E57" s="433"/>
      <c r="F57" s="433"/>
      <c r="G57" s="433"/>
      <c r="H57" s="434"/>
      <c r="I57" s="111"/>
      <c r="J57" s="435" t="s">
        <v>287</v>
      </c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  <c r="BL57" s="435"/>
      <c r="BM57" s="435"/>
      <c r="BN57" s="435"/>
      <c r="BO57" s="435"/>
      <c r="BP57" s="435"/>
      <c r="BQ57" s="435"/>
      <c r="BR57" s="435"/>
      <c r="BS57" s="435"/>
      <c r="BT57" s="435"/>
      <c r="BU57" s="435"/>
      <c r="BV57" s="435"/>
      <c r="BW57" s="436"/>
      <c r="BX57" s="432" t="s">
        <v>201</v>
      </c>
      <c r="BY57" s="433"/>
      <c r="BZ57" s="433"/>
      <c r="CA57" s="433"/>
      <c r="CB57" s="433"/>
      <c r="CC57" s="433"/>
      <c r="CD57" s="433"/>
      <c r="CE57" s="433"/>
      <c r="CF57" s="433"/>
      <c r="CG57" s="434"/>
      <c r="CH57" s="443"/>
      <c r="CI57" s="444"/>
      <c r="CJ57" s="444"/>
      <c r="CK57" s="444"/>
      <c r="CL57" s="444"/>
      <c r="CM57" s="444"/>
      <c r="CN57" s="444"/>
      <c r="CO57" s="444"/>
      <c r="CP57" s="444"/>
      <c r="CQ57" s="444"/>
      <c r="CR57" s="444"/>
      <c r="CS57" s="444"/>
      <c r="CT57" s="444"/>
      <c r="CU57" s="444"/>
      <c r="CV57" s="444"/>
      <c r="CW57" s="444"/>
      <c r="CX57" s="444"/>
    </row>
    <row r="58" spans="1:102" s="44" customFormat="1" ht="11.25" x14ac:dyDescent="0.2">
      <c r="A58" s="432" t="s">
        <v>288</v>
      </c>
      <c r="B58" s="433"/>
      <c r="C58" s="433"/>
      <c r="D58" s="433"/>
      <c r="E58" s="433"/>
      <c r="F58" s="433"/>
      <c r="G58" s="433"/>
      <c r="H58" s="434"/>
      <c r="I58" s="111"/>
      <c r="J58" s="435" t="s">
        <v>289</v>
      </c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5"/>
      <c r="BF58" s="435"/>
      <c r="BG58" s="435"/>
      <c r="BH58" s="435"/>
      <c r="BI58" s="435"/>
      <c r="BJ58" s="435"/>
      <c r="BK58" s="435"/>
      <c r="BL58" s="435"/>
      <c r="BM58" s="435"/>
      <c r="BN58" s="435"/>
      <c r="BO58" s="435"/>
      <c r="BP58" s="435"/>
      <c r="BQ58" s="435"/>
      <c r="BR58" s="435"/>
      <c r="BS58" s="435"/>
      <c r="BT58" s="435"/>
      <c r="BU58" s="435"/>
      <c r="BV58" s="435"/>
      <c r="BW58" s="436"/>
      <c r="BX58" s="432" t="s">
        <v>201</v>
      </c>
      <c r="BY58" s="433"/>
      <c r="BZ58" s="433"/>
      <c r="CA58" s="433"/>
      <c r="CB58" s="433"/>
      <c r="CC58" s="433"/>
      <c r="CD58" s="433"/>
      <c r="CE58" s="433"/>
      <c r="CF58" s="433"/>
      <c r="CG58" s="434"/>
      <c r="CH58" s="443"/>
      <c r="CI58" s="444"/>
      <c r="CJ58" s="444"/>
      <c r="CK58" s="444"/>
      <c r="CL58" s="444"/>
      <c r="CM58" s="444"/>
      <c r="CN58" s="444"/>
      <c r="CO58" s="444"/>
      <c r="CP58" s="444"/>
      <c r="CQ58" s="444"/>
      <c r="CR58" s="444"/>
      <c r="CS58" s="444"/>
      <c r="CT58" s="444"/>
      <c r="CU58" s="444"/>
      <c r="CV58" s="444"/>
      <c r="CW58" s="444"/>
      <c r="CX58" s="444"/>
    </row>
    <row r="59" spans="1:102" s="44" customFormat="1" ht="11.25" x14ac:dyDescent="0.2">
      <c r="A59" s="432" t="s">
        <v>290</v>
      </c>
      <c r="B59" s="433"/>
      <c r="C59" s="433"/>
      <c r="D59" s="433"/>
      <c r="E59" s="433"/>
      <c r="F59" s="433"/>
      <c r="G59" s="433"/>
      <c r="H59" s="434"/>
      <c r="I59" s="111"/>
      <c r="J59" s="435" t="s">
        <v>291</v>
      </c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5"/>
      <c r="BM59" s="435"/>
      <c r="BN59" s="435"/>
      <c r="BO59" s="435"/>
      <c r="BP59" s="435"/>
      <c r="BQ59" s="435"/>
      <c r="BR59" s="435"/>
      <c r="BS59" s="435"/>
      <c r="BT59" s="435"/>
      <c r="BU59" s="435"/>
      <c r="BV59" s="435"/>
      <c r="BW59" s="436"/>
      <c r="BX59" s="432" t="s">
        <v>201</v>
      </c>
      <c r="BY59" s="433"/>
      <c r="BZ59" s="433"/>
      <c r="CA59" s="433"/>
      <c r="CB59" s="433"/>
      <c r="CC59" s="433"/>
      <c r="CD59" s="433"/>
      <c r="CE59" s="433"/>
      <c r="CF59" s="433"/>
      <c r="CG59" s="434"/>
      <c r="CH59" s="443"/>
      <c r="CI59" s="444"/>
      <c r="CJ59" s="444"/>
      <c r="CK59" s="444"/>
      <c r="CL59" s="444"/>
      <c r="CM59" s="444"/>
      <c r="CN59" s="444"/>
      <c r="CO59" s="444"/>
      <c r="CP59" s="444"/>
      <c r="CQ59" s="444"/>
      <c r="CR59" s="444"/>
      <c r="CS59" s="444"/>
      <c r="CT59" s="444"/>
      <c r="CU59" s="444"/>
      <c r="CV59" s="444"/>
      <c r="CW59" s="444"/>
      <c r="CX59" s="444"/>
    </row>
    <row r="60" spans="1:102" s="44" customFormat="1" ht="11.25" x14ac:dyDescent="0.2">
      <c r="A60" s="440">
        <v>4</v>
      </c>
      <c r="B60" s="441"/>
      <c r="C60" s="441"/>
      <c r="D60" s="441"/>
      <c r="E60" s="441"/>
      <c r="F60" s="441"/>
      <c r="G60" s="441"/>
      <c r="H60" s="442"/>
      <c r="I60" s="114"/>
      <c r="J60" s="445" t="s">
        <v>292</v>
      </c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6"/>
      <c r="BX60" s="432" t="s">
        <v>201</v>
      </c>
      <c r="BY60" s="433"/>
      <c r="BZ60" s="433"/>
      <c r="CA60" s="433"/>
      <c r="CB60" s="433"/>
      <c r="CC60" s="433"/>
      <c r="CD60" s="433"/>
      <c r="CE60" s="433"/>
      <c r="CF60" s="433"/>
      <c r="CG60" s="434"/>
      <c r="CH60" s="447">
        <f>CH61+CH66</f>
        <v>0</v>
      </c>
      <c r="CI60" s="448"/>
      <c r="CJ60" s="448"/>
      <c r="CK60" s="448"/>
      <c r="CL60" s="448"/>
      <c r="CM60" s="448"/>
      <c r="CN60" s="448"/>
      <c r="CO60" s="448"/>
      <c r="CP60" s="448"/>
      <c r="CQ60" s="448"/>
      <c r="CR60" s="448"/>
      <c r="CS60" s="448"/>
      <c r="CT60" s="448"/>
      <c r="CU60" s="448"/>
      <c r="CV60" s="448"/>
      <c r="CW60" s="448"/>
      <c r="CX60" s="448"/>
    </row>
    <row r="61" spans="1:102" s="44" customFormat="1" ht="11.25" x14ac:dyDescent="0.2">
      <c r="A61" s="440" t="s">
        <v>293</v>
      </c>
      <c r="B61" s="441"/>
      <c r="C61" s="441"/>
      <c r="D61" s="441"/>
      <c r="E61" s="441"/>
      <c r="F61" s="441"/>
      <c r="G61" s="441"/>
      <c r="H61" s="442"/>
      <c r="I61" s="114"/>
      <c r="J61" s="445" t="s">
        <v>294</v>
      </c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6"/>
      <c r="BX61" s="432" t="s">
        <v>201</v>
      </c>
      <c r="BY61" s="433"/>
      <c r="BZ61" s="433"/>
      <c r="CA61" s="433"/>
      <c r="CB61" s="433"/>
      <c r="CC61" s="433"/>
      <c r="CD61" s="433"/>
      <c r="CE61" s="433"/>
      <c r="CF61" s="433"/>
      <c r="CG61" s="434"/>
      <c r="CH61" s="447"/>
      <c r="CI61" s="448"/>
      <c r="CJ61" s="448"/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  <c r="CW61" s="448"/>
      <c r="CX61" s="448"/>
    </row>
    <row r="62" spans="1:102" s="44" customFormat="1" ht="11.25" x14ac:dyDescent="0.2">
      <c r="A62" s="432" t="s">
        <v>295</v>
      </c>
      <c r="B62" s="433"/>
      <c r="C62" s="433"/>
      <c r="D62" s="433"/>
      <c r="E62" s="433"/>
      <c r="F62" s="433"/>
      <c r="G62" s="433"/>
      <c r="H62" s="434"/>
      <c r="I62" s="111"/>
      <c r="J62" s="435" t="s">
        <v>296</v>
      </c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5"/>
      <c r="BF62" s="435"/>
      <c r="BG62" s="435"/>
      <c r="BH62" s="435"/>
      <c r="BI62" s="435"/>
      <c r="BJ62" s="435"/>
      <c r="BK62" s="435"/>
      <c r="BL62" s="435"/>
      <c r="BM62" s="435"/>
      <c r="BN62" s="435"/>
      <c r="BO62" s="435"/>
      <c r="BP62" s="435"/>
      <c r="BQ62" s="435"/>
      <c r="BR62" s="435"/>
      <c r="BS62" s="435"/>
      <c r="BT62" s="435"/>
      <c r="BU62" s="435"/>
      <c r="BV62" s="435"/>
      <c r="BW62" s="436"/>
      <c r="BX62" s="432" t="s">
        <v>201</v>
      </c>
      <c r="BY62" s="433"/>
      <c r="BZ62" s="433"/>
      <c r="CA62" s="433"/>
      <c r="CB62" s="433"/>
      <c r="CC62" s="433"/>
      <c r="CD62" s="433"/>
      <c r="CE62" s="433"/>
      <c r="CF62" s="433"/>
      <c r="CG62" s="434"/>
      <c r="CH62" s="443"/>
      <c r="CI62" s="444"/>
      <c r="CJ62" s="444"/>
      <c r="CK62" s="444"/>
      <c r="CL62" s="444"/>
      <c r="CM62" s="444"/>
      <c r="CN62" s="444"/>
      <c r="CO62" s="444"/>
      <c r="CP62" s="444"/>
      <c r="CQ62" s="444"/>
      <c r="CR62" s="444"/>
      <c r="CS62" s="444"/>
      <c r="CT62" s="444"/>
      <c r="CU62" s="444"/>
      <c r="CV62" s="444"/>
      <c r="CW62" s="444"/>
      <c r="CX62" s="444"/>
    </row>
    <row r="63" spans="1:102" s="44" customFormat="1" ht="11.25" x14ac:dyDescent="0.2">
      <c r="A63" s="432" t="s">
        <v>297</v>
      </c>
      <c r="B63" s="433"/>
      <c r="C63" s="433"/>
      <c r="D63" s="433"/>
      <c r="E63" s="433"/>
      <c r="F63" s="433"/>
      <c r="G63" s="433"/>
      <c r="H63" s="434"/>
      <c r="I63" s="111"/>
      <c r="J63" s="435" t="s">
        <v>298</v>
      </c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5"/>
      <c r="BN63" s="435"/>
      <c r="BO63" s="435"/>
      <c r="BP63" s="435"/>
      <c r="BQ63" s="435"/>
      <c r="BR63" s="435"/>
      <c r="BS63" s="435"/>
      <c r="BT63" s="435"/>
      <c r="BU63" s="435"/>
      <c r="BV63" s="435"/>
      <c r="BW63" s="436"/>
      <c r="BX63" s="432" t="s">
        <v>201</v>
      </c>
      <c r="BY63" s="433"/>
      <c r="BZ63" s="433"/>
      <c r="CA63" s="433"/>
      <c r="CB63" s="433"/>
      <c r="CC63" s="433"/>
      <c r="CD63" s="433"/>
      <c r="CE63" s="433"/>
      <c r="CF63" s="433"/>
      <c r="CG63" s="434"/>
      <c r="CH63" s="443"/>
      <c r="CI63" s="444"/>
      <c r="CJ63" s="444"/>
      <c r="CK63" s="444"/>
      <c r="CL63" s="444"/>
      <c r="CM63" s="444"/>
      <c r="CN63" s="444"/>
      <c r="CO63" s="444"/>
      <c r="CP63" s="444"/>
      <c r="CQ63" s="444"/>
      <c r="CR63" s="444"/>
      <c r="CS63" s="444"/>
      <c r="CT63" s="444"/>
      <c r="CU63" s="444"/>
      <c r="CV63" s="444"/>
      <c r="CW63" s="444"/>
      <c r="CX63" s="444"/>
    </row>
    <row r="64" spans="1:102" s="44" customFormat="1" ht="11.25" x14ac:dyDescent="0.2">
      <c r="A64" s="432" t="s">
        <v>299</v>
      </c>
      <c r="B64" s="433"/>
      <c r="C64" s="433"/>
      <c r="D64" s="433"/>
      <c r="E64" s="433"/>
      <c r="F64" s="433"/>
      <c r="G64" s="433"/>
      <c r="H64" s="434"/>
      <c r="I64" s="111"/>
      <c r="J64" s="435" t="s">
        <v>300</v>
      </c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5"/>
      <c r="BT64" s="435"/>
      <c r="BU64" s="435"/>
      <c r="BV64" s="435"/>
      <c r="BW64" s="436"/>
      <c r="BX64" s="432" t="s">
        <v>201</v>
      </c>
      <c r="BY64" s="433"/>
      <c r="BZ64" s="433"/>
      <c r="CA64" s="433"/>
      <c r="CB64" s="433"/>
      <c r="CC64" s="433"/>
      <c r="CD64" s="433"/>
      <c r="CE64" s="433"/>
      <c r="CF64" s="433"/>
      <c r="CG64" s="434"/>
      <c r="CH64" s="443"/>
      <c r="CI64" s="444"/>
      <c r="CJ64" s="444"/>
      <c r="CK64" s="444"/>
      <c r="CL64" s="444"/>
      <c r="CM64" s="444"/>
      <c r="CN64" s="444"/>
      <c r="CO64" s="444"/>
      <c r="CP64" s="444"/>
      <c r="CQ64" s="444"/>
      <c r="CR64" s="444"/>
      <c r="CS64" s="444"/>
      <c r="CT64" s="444"/>
      <c r="CU64" s="444"/>
      <c r="CV64" s="444"/>
      <c r="CW64" s="444"/>
      <c r="CX64" s="444"/>
    </row>
    <row r="65" spans="1:102" s="44" customFormat="1" ht="22.5" customHeight="1" x14ac:dyDescent="0.2">
      <c r="A65" s="432" t="s">
        <v>301</v>
      </c>
      <c r="B65" s="433"/>
      <c r="C65" s="433"/>
      <c r="D65" s="433"/>
      <c r="E65" s="433"/>
      <c r="F65" s="433"/>
      <c r="G65" s="433"/>
      <c r="H65" s="434"/>
      <c r="I65" s="111"/>
      <c r="J65" s="435" t="s">
        <v>302</v>
      </c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35"/>
      <c r="BO65" s="435"/>
      <c r="BP65" s="435"/>
      <c r="BQ65" s="435"/>
      <c r="BR65" s="435"/>
      <c r="BS65" s="435"/>
      <c r="BT65" s="435"/>
      <c r="BU65" s="435"/>
      <c r="BV65" s="435"/>
      <c r="BW65" s="436"/>
      <c r="BX65" s="432" t="s">
        <v>201</v>
      </c>
      <c r="BY65" s="433"/>
      <c r="BZ65" s="433"/>
      <c r="CA65" s="433"/>
      <c r="CB65" s="433"/>
      <c r="CC65" s="433"/>
      <c r="CD65" s="433"/>
      <c r="CE65" s="433"/>
      <c r="CF65" s="433"/>
      <c r="CG65" s="434"/>
      <c r="CH65" s="443"/>
      <c r="CI65" s="444"/>
      <c r="CJ65" s="444"/>
      <c r="CK65" s="444"/>
      <c r="CL65" s="444"/>
      <c r="CM65" s="444"/>
      <c r="CN65" s="444"/>
      <c r="CO65" s="444"/>
      <c r="CP65" s="444"/>
      <c r="CQ65" s="444"/>
      <c r="CR65" s="444"/>
      <c r="CS65" s="444"/>
      <c r="CT65" s="444"/>
      <c r="CU65" s="444"/>
      <c r="CV65" s="444"/>
      <c r="CW65" s="444"/>
      <c r="CX65" s="444"/>
    </row>
    <row r="66" spans="1:102" s="44" customFormat="1" ht="11.25" x14ac:dyDescent="0.2">
      <c r="A66" s="440" t="s">
        <v>303</v>
      </c>
      <c r="B66" s="441"/>
      <c r="C66" s="441"/>
      <c r="D66" s="441"/>
      <c r="E66" s="441"/>
      <c r="F66" s="441"/>
      <c r="G66" s="441"/>
      <c r="H66" s="442"/>
      <c r="I66" s="114"/>
      <c r="J66" s="445" t="s">
        <v>304</v>
      </c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6"/>
      <c r="BX66" s="432" t="s">
        <v>201</v>
      </c>
      <c r="BY66" s="433"/>
      <c r="BZ66" s="433"/>
      <c r="CA66" s="433"/>
      <c r="CB66" s="433"/>
      <c r="CC66" s="433"/>
      <c r="CD66" s="433"/>
      <c r="CE66" s="433"/>
      <c r="CF66" s="433"/>
      <c r="CG66" s="434"/>
      <c r="CH66" s="447"/>
      <c r="CI66" s="448"/>
      <c r="CJ66" s="448"/>
      <c r="CK66" s="448"/>
      <c r="CL66" s="448"/>
      <c r="CM66" s="448"/>
      <c r="CN66" s="448"/>
      <c r="CO66" s="448"/>
      <c r="CP66" s="448"/>
      <c r="CQ66" s="448"/>
      <c r="CR66" s="448"/>
      <c r="CS66" s="448"/>
      <c r="CT66" s="448"/>
      <c r="CU66" s="448"/>
      <c r="CV66" s="448"/>
      <c r="CW66" s="448"/>
      <c r="CX66" s="448"/>
    </row>
    <row r="67" spans="1:102" s="44" customFormat="1" ht="11.25" x14ac:dyDescent="0.2">
      <c r="A67" s="440">
        <v>5</v>
      </c>
      <c r="B67" s="441"/>
      <c r="C67" s="441"/>
      <c r="D67" s="441"/>
      <c r="E67" s="441"/>
      <c r="F67" s="441"/>
      <c r="G67" s="441"/>
      <c r="H67" s="442"/>
      <c r="I67" s="114"/>
      <c r="J67" s="445" t="s">
        <v>305</v>
      </c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6"/>
      <c r="BX67" s="432" t="s">
        <v>201</v>
      </c>
      <c r="BY67" s="433"/>
      <c r="BZ67" s="433"/>
      <c r="CA67" s="433"/>
      <c r="CB67" s="433"/>
      <c r="CC67" s="433"/>
      <c r="CD67" s="433"/>
      <c r="CE67" s="433"/>
      <c r="CF67" s="433"/>
      <c r="CG67" s="434"/>
      <c r="CH67" s="447">
        <v>2616.04</v>
      </c>
      <c r="CI67" s="448"/>
      <c r="CJ67" s="448"/>
      <c r="CK67" s="448"/>
      <c r="CL67" s="448"/>
      <c r="CM67" s="448"/>
      <c r="CN67" s="448"/>
      <c r="CO67" s="448"/>
      <c r="CP67" s="448"/>
      <c r="CQ67" s="448"/>
      <c r="CR67" s="448"/>
      <c r="CS67" s="448"/>
      <c r="CT67" s="448"/>
      <c r="CU67" s="448"/>
      <c r="CV67" s="448"/>
      <c r="CW67" s="448"/>
      <c r="CX67" s="448"/>
    </row>
    <row r="68" spans="1:102" s="44" customFormat="1" ht="11.25" x14ac:dyDescent="0.2">
      <c r="A68" s="440" t="s">
        <v>306</v>
      </c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441"/>
      <c r="AY68" s="441"/>
      <c r="AZ68" s="441"/>
      <c r="BA68" s="441"/>
      <c r="BB68" s="441"/>
      <c r="BC68" s="441"/>
      <c r="BD68" s="441"/>
      <c r="BE68" s="441"/>
      <c r="BF68" s="441"/>
      <c r="BG68" s="441"/>
      <c r="BH68" s="441"/>
      <c r="BI68" s="441"/>
      <c r="BJ68" s="441"/>
      <c r="BK68" s="441"/>
      <c r="BL68" s="441"/>
      <c r="BM68" s="441"/>
      <c r="BN68" s="441"/>
      <c r="BO68" s="441"/>
      <c r="BP68" s="441"/>
      <c r="BQ68" s="441"/>
      <c r="BR68" s="441"/>
      <c r="BS68" s="441"/>
      <c r="BT68" s="441"/>
      <c r="BU68" s="441"/>
      <c r="BV68" s="441"/>
      <c r="BW68" s="441"/>
      <c r="BX68" s="441"/>
      <c r="BY68" s="441"/>
      <c r="BZ68" s="441"/>
      <c r="CA68" s="441"/>
      <c r="CB68" s="441"/>
      <c r="CC68" s="441"/>
      <c r="CD68" s="441"/>
      <c r="CE68" s="441"/>
      <c r="CF68" s="441"/>
      <c r="CG68" s="441"/>
      <c r="CH68" s="441"/>
      <c r="CI68" s="441"/>
      <c r="CJ68" s="441"/>
      <c r="CK68" s="441"/>
      <c r="CL68" s="441"/>
      <c r="CM68" s="441"/>
      <c r="CN68" s="441"/>
      <c r="CO68" s="441"/>
      <c r="CP68" s="441"/>
      <c r="CQ68" s="441"/>
      <c r="CR68" s="441"/>
      <c r="CS68" s="441"/>
      <c r="CT68" s="441"/>
      <c r="CU68" s="441"/>
      <c r="CV68" s="441"/>
      <c r="CW68" s="441"/>
      <c r="CX68" s="442"/>
    </row>
    <row r="69" spans="1:102" s="44" customFormat="1" ht="11.25" customHeight="1" x14ac:dyDescent="0.2">
      <c r="A69" s="432">
        <v>1</v>
      </c>
      <c r="B69" s="433"/>
      <c r="C69" s="433"/>
      <c r="D69" s="433"/>
      <c r="E69" s="433"/>
      <c r="F69" s="433"/>
      <c r="G69" s="433"/>
      <c r="H69" s="434"/>
      <c r="I69" s="111"/>
      <c r="J69" s="435" t="s">
        <v>307</v>
      </c>
      <c r="K69" s="435"/>
      <c r="L69" s="435"/>
      <c r="M69" s="435"/>
      <c r="N69" s="435"/>
      <c r="O69" s="435"/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C69" s="435"/>
      <c r="AD69" s="435"/>
      <c r="AE69" s="435"/>
      <c r="AF69" s="435"/>
      <c r="AG69" s="435"/>
      <c r="AH69" s="435"/>
      <c r="AI69" s="435"/>
      <c r="AJ69" s="435"/>
      <c r="AK69" s="435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  <c r="AW69" s="435"/>
      <c r="AX69" s="435"/>
      <c r="AY69" s="435"/>
      <c r="AZ69" s="435"/>
      <c r="BA69" s="435"/>
      <c r="BB69" s="435"/>
      <c r="BC69" s="435"/>
      <c r="BD69" s="435"/>
      <c r="BE69" s="435"/>
      <c r="BF69" s="435"/>
      <c r="BG69" s="435"/>
      <c r="BH69" s="435"/>
      <c r="BI69" s="435"/>
      <c r="BJ69" s="435"/>
      <c r="BK69" s="435"/>
      <c r="BL69" s="435"/>
      <c r="BM69" s="435"/>
      <c r="BN69" s="435"/>
      <c r="BO69" s="435"/>
      <c r="BP69" s="435"/>
      <c r="BQ69" s="435"/>
      <c r="BR69" s="435"/>
      <c r="BS69" s="435"/>
      <c r="BT69" s="435"/>
      <c r="BU69" s="435"/>
      <c r="BV69" s="435"/>
      <c r="BW69" s="436"/>
      <c r="BX69" s="432" t="s">
        <v>308</v>
      </c>
      <c r="BY69" s="433"/>
      <c r="BZ69" s="433"/>
      <c r="CA69" s="433"/>
      <c r="CB69" s="433"/>
      <c r="CC69" s="433"/>
      <c r="CD69" s="433"/>
      <c r="CE69" s="433"/>
      <c r="CF69" s="433"/>
      <c r="CG69" s="434"/>
      <c r="CH69" s="432">
        <v>4</v>
      </c>
      <c r="CI69" s="433"/>
      <c r="CJ69" s="433"/>
      <c r="CK69" s="433"/>
      <c r="CL69" s="433"/>
      <c r="CM69" s="433"/>
      <c r="CN69" s="433"/>
      <c r="CO69" s="433"/>
      <c r="CP69" s="433"/>
      <c r="CQ69" s="433"/>
      <c r="CR69" s="433"/>
      <c r="CS69" s="433"/>
      <c r="CT69" s="433"/>
      <c r="CU69" s="433"/>
      <c r="CV69" s="433"/>
      <c r="CW69" s="433"/>
      <c r="CX69" s="434"/>
    </row>
    <row r="70" spans="1:102" s="44" customFormat="1" ht="11.25" x14ac:dyDescent="0.2">
      <c r="A70" s="432">
        <v>2</v>
      </c>
      <c r="B70" s="433"/>
      <c r="C70" s="433"/>
      <c r="D70" s="433"/>
      <c r="E70" s="433"/>
      <c r="F70" s="433"/>
      <c r="G70" s="433"/>
      <c r="H70" s="434"/>
      <c r="I70" s="111"/>
      <c r="J70" s="435" t="s">
        <v>309</v>
      </c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F70" s="435"/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  <c r="AW70" s="435"/>
      <c r="AX70" s="435"/>
      <c r="AY70" s="435"/>
      <c r="AZ70" s="435"/>
      <c r="BA70" s="435"/>
      <c r="BB70" s="435"/>
      <c r="BC70" s="435"/>
      <c r="BD70" s="435"/>
      <c r="BE70" s="435"/>
      <c r="BF70" s="435"/>
      <c r="BG70" s="435"/>
      <c r="BH70" s="435"/>
      <c r="BI70" s="435"/>
      <c r="BJ70" s="435"/>
      <c r="BK70" s="435"/>
      <c r="BL70" s="435"/>
      <c r="BM70" s="435"/>
      <c r="BN70" s="435"/>
      <c r="BO70" s="435"/>
      <c r="BP70" s="435"/>
      <c r="BQ70" s="435"/>
      <c r="BR70" s="435"/>
      <c r="BS70" s="435"/>
      <c r="BT70" s="435"/>
      <c r="BU70" s="435"/>
      <c r="BV70" s="435"/>
      <c r="BW70" s="436"/>
      <c r="BX70" s="432" t="s">
        <v>310</v>
      </c>
      <c r="BY70" s="433"/>
      <c r="BZ70" s="433"/>
      <c r="CA70" s="433"/>
      <c r="CB70" s="433"/>
      <c r="CC70" s="433"/>
      <c r="CD70" s="433"/>
      <c r="CE70" s="433"/>
      <c r="CF70" s="433"/>
      <c r="CG70" s="434"/>
      <c r="CH70" s="432">
        <v>5.74</v>
      </c>
      <c r="CI70" s="433"/>
      <c r="CJ70" s="433"/>
      <c r="CK70" s="433"/>
      <c r="CL70" s="433"/>
      <c r="CM70" s="433"/>
      <c r="CN70" s="433"/>
      <c r="CO70" s="433"/>
      <c r="CP70" s="433"/>
      <c r="CQ70" s="433"/>
      <c r="CR70" s="433"/>
      <c r="CS70" s="433"/>
      <c r="CT70" s="433"/>
      <c r="CU70" s="433"/>
      <c r="CV70" s="433"/>
      <c r="CW70" s="433"/>
      <c r="CX70" s="434"/>
    </row>
    <row r="71" spans="1:102" s="44" customFormat="1" ht="11.25" x14ac:dyDescent="0.2">
      <c r="A71" s="432">
        <v>3</v>
      </c>
      <c r="B71" s="433"/>
      <c r="C71" s="433"/>
      <c r="D71" s="433"/>
      <c r="E71" s="433"/>
      <c r="F71" s="433"/>
      <c r="G71" s="433"/>
      <c r="H71" s="434"/>
      <c r="I71" s="111"/>
      <c r="J71" s="435" t="s">
        <v>311</v>
      </c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F71" s="435"/>
      <c r="AG71" s="435"/>
      <c r="AH71" s="435"/>
      <c r="AI71" s="435"/>
      <c r="AJ71" s="435"/>
      <c r="AK71" s="435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  <c r="AW71" s="435"/>
      <c r="AX71" s="435"/>
      <c r="AY71" s="435"/>
      <c r="AZ71" s="435"/>
      <c r="BA71" s="435"/>
      <c r="BB71" s="435"/>
      <c r="BC71" s="435"/>
      <c r="BD71" s="435"/>
      <c r="BE71" s="435"/>
      <c r="BF71" s="435"/>
      <c r="BG71" s="435"/>
      <c r="BH71" s="435"/>
      <c r="BI71" s="435"/>
      <c r="BJ71" s="435"/>
      <c r="BK71" s="435"/>
      <c r="BL71" s="435"/>
      <c r="BM71" s="435"/>
      <c r="BN71" s="435"/>
      <c r="BO71" s="435"/>
      <c r="BP71" s="435"/>
      <c r="BQ71" s="435"/>
      <c r="BR71" s="435"/>
      <c r="BS71" s="435"/>
      <c r="BT71" s="435"/>
      <c r="BU71" s="435"/>
      <c r="BV71" s="435"/>
      <c r="BW71" s="436"/>
      <c r="BX71" s="432" t="s">
        <v>312</v>
      </c>
      <c r="BY71" s="433"/>
      <c r="BZ71" s="433"/>
      <c r="CA71" s="433"/>
      <c r="CB71" s="433"/>
      <c r="CC71" s="433"/>
      <c r="CD71" s="433"/>
      <c r="CE71" s="433"/>
      <c r="CF71" s="433"/>
      <c r="CG71" s="434"/>
      <c r="CH71" s="437">
        <v>1</v>
      </c>
      <c r="CI71" s="438"/>
      <c r="CJ71" s="438"/>
      <c r="CK71" s="438"/>
      <c r="CL71" s="438"/>
      <c r="CM71" s="438"/>
      <c r="CN71" s="438"/>
      <c r="CO71" s="438"/>
      <c r="CP71" s="438"/>
      <c r="CQ71" s="438"/>
      <c r="CR71" s="438"/>
      <c r="CS71" s="438"/>
      <c r="CT71" s="438"/>
      <c r="CU71" s="438"/>
      <c r="CV71" s="438"/>
      <c r="CW71" s="438"/>
      <c r="CX71" s="439"/>
    </row>
    <row r="72" spans="1:102" s="44" customFormat="1" ht="11.25" x14ac:dyDescent="0.2">
      <c r="A72" s="432">
        <v>4</v>
      </c>
      <c r="B72" s="433"/>
      <c r="C72" s="433"/>
      <c r="D72" s="433"/>
      <c r="E72" s="433"/>
      <c r="F72" s="433"/>
      <c r="G72" s="433"/>
      <c r="H72" s="434"/>
      <c r="I72" s="111"/>
      <c r="J72" s="435" t="s">
        <v>313</v>
      </c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5"/>
      <c r="AH72" s="435"/>
      <c r="AI72" s="435"/>
      <c r="AJ72" s="435"/>
      <c r="AK72" s="435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  <c r="AW72" s="435"/>
      <c r="AX72" s="435"/>
      <c r="AY72" s="435"/>
      <c r="AZ72" s="435"/>
      <c r="BA72" s="435"/>
      <c r="BB72" s="435"/>
      <c r="BC72" s="435"/>
      <c r="BD72" s="435"/>
      <c r="BE72" s="435"/>
      <c r="BF72" s="435"/>
      <c r="BG72" s="435"/>
      <c r="BH72" s="435"/>
      <c r="BI72" s="435"/>
      <c r="BJ72" s="435"/>
      <c r="BK72" s="435"/>
      <c r="BL72" s="435"/>
      <c r="BM72" s="435"/>
      <c r="BN72" s="435"/>
      <c r="BO72" s="435"/>
      <c r="BP72" s="435"/>
      <c r="BQ72" s="435"/>
      <c r="BR72" s="435"/>
      <c r="BS72" s="435"/>
      <c r="BT72" s="435"/>
      <c r="BU72" s="435"/>
      <c r="BV72" s="435"/>
      <c r="BW72" s="436"/>
      <c r="BX72" s="432" t="s">
        <v>314</v>
      </c>
      <c r="BY72" s="433"/>
      <c r="BZ72" s="433"/>
      <c r="CA72" s="433"/>
      <c r="CB72" s="433"/>
      <c r="CC72" s="433"/>
      <c r="CD72" s="433"/>
      <c r="CE72" s="433"/>
      <c r="CF72" s="433"/>
      <c r="CG72" s="434"/>
      <c r="CH72" s="437"/>
      <c r="CI72" s="438"/>
      <c r="CJ72" s="438"/>
      <c r="CK72" s="438"/>
      <c r="CL72" s="438"/>
      <c r="CM72" s="438"/>
      <c r="CN72" s="438"/>
      <c r="CO72" s="438"/>
      <c r="CP72" s="438"/>
      <c r="CQ72" s="438"/>
      <c r="CR72" s="438"/>
      <c r="CS72" s="438"/>
      <c r="CT72" s="438"/>
      <c r="CU72" s="438"/>
      <c r="CV72" s="438"/>
      <c r="CW72" s="438"/>
      <c r="CX72" s="439"/>
    </row>
  </sheetData>
  <mergeCells count="255">
    <mergeCell ref="CH10:CX10"/>
    <mergeCell ref="A4:CX4"/>
    <mergeCell ref="P5:BR5"/>
    <mergeCell ref="BS5:CD5"/>
    <mergeCell ref="CE5:CH5"/>
    <mergeCell ref="CI5:CN5"/>
    <mergeCell ref="P6:BR6"/>
    <mergeCell ref="A7:CX7"/>
    <mergeCell ref="AO8:CN8"/>
    <mergeCell ref="AO9:CN9"/>
    <mergeCell ref="A11:H11"/>
    <mergeCell ref="I11:BW11"/>
    <mergeCell ref="BX11:CG11"/>
    <mergeCell ref="CH11:CX11"/>
    <mergeCell ref="A12:H12"/>
    <mergeCell ref="J12:BW12"/>
    <mergeCell ref="BX12:CG12"/>
    <mergeCell ref="CH12:CX12"/>
    <mergeCell ref="A13:H13"/>
    <mergeCell ref="J13:BW13"/>
    <mergeCell ref="BX13:CG13"/>
    <mergeCell ref="CH13:CX13"/>
    <mergeCell ref="A14:H14"/>
    <mergeCell ref="J14:BW14"/>
    <mergeCell ref="BX14:CG14"/>
    <mergeCell ref="CH14:CX14"/>
    <mergeCell ref="A15:H15"/>
    <mergeCell ref="J15:BW15"/>
    <mergeCell ref="BX15:CG15"/>
    <mergeCell ref="CH15:CX15"/>
    <mergeCell ref="A16:H16"/>
    <mergeCell ref="J16:BW16"/>
    <mergeCell ref="BX16:CG16"/>
    <mergeCell ref="CH16:CX16"/>
    <mergeCell ref="A17:H17"/>
    <mergeCell ref="J17:BW17"/>
    <mergeCell ref="BX17:CG17"/>
    <mergeCell ref="CH17:CX17"/>
    <mergeCell ref="A18:H18"/>
    <mergeCell ref="J18:BW18"/>
    <mergeCell ref="BX18:CG18"/>
    <mergeCell ref="CH18:CX18"/>
    <mergeCell ref="A19:H19"/>
    <mergeCell ref="J19:BW19"/>
    <mergeCell ref="BX19:CG19"/>
    <mergeCell ref="CH19:CX19"/>
    <mergeCell ref="A20:H20"/>
    <mergeCell ref="J20:BW20"/>
    <mergeCell ref="BX20:CG20"/>
    <mergeCell ref="CH20:CX20"/>
    <mergeCell ref="A21:H21"/>
    <mergeCell ref="J21:BW21"/>
    <mergeCell ref="BX21:CG21"/>
    <mergeCell ref="CH21:CX21"/>
    <mergeCell ref="A22:H22"/>
    <mergeCell ref="J22:BW22"/>
    <mergeCell ref="BX22:CG22"/>
    <mergeCell ref="CH22:CX22"/>
    <mergeCell ref="A23:H23"/>
    <mergeCell ref="J23:BW23"/>
    <mergeCell ref="BX23:CG23"/>
    <mergeCell ref="CH23:CX23"/>
    <mergeCell ref="A24:H24"/>
    <mergeCell ref="J24:BW24"/>
    <mergeCell ref="BX24:CG24"/>
    <mergeCell ref="CH24:CX24"/>
    <mergeCell ref="A25:H25"/>
    <mergeCell ref="J25:BW25"/>
    <mergeCell ref="BX25:CG25"/>
    <mergeCell ref="CH25:CX25"/>
    <mergeCell ref="A26:H26"/>
    <mergeCell ref="J26:BW26"/>
    <mergeCell ref="BX26:CG26"/>
    <mergeCell ref="CH26:CX26"/>
    <mergeCell ref="A27:H27"/>
    <mergeCell ref="J27:BW27"/>
    <mergeCell ref="BX27:CG27"/>
    <mergeCell ref="CH27:CX27"/>
    <mergeCell ref="A28:H28"/>
    <mergeCell ref="J28:BW28"/>
    <mergeCell ref="BX28:CG28"/>
    <mergeCell ref="CH28:CX28"/>
    <mergeCell ref="A29:H29"/>
    <mergeCell ref="J29:BW29"/>
    <mergeCell ref="BX29:CG29"/>
    <mergeCell ref="CH29:CX29"/>
    <mergeCell ref="A30:H30"/>
    <mergeCell ref="J30:BW30"/>
    <mergeCell ref="BX30:CG30"/>
    <mergeCell ref="CH30:CX30"/>
    <mergeCell ref="A31:H31"/>
    <mergeCell ref="J31:BW31"/>
    <mergeCell ref="BX31:CG31"/>
    <mergeCell ref="CH31:CX31"/>
    <mergeCell ref="A32:H32"/>
    <mergeCell ref="J32:BW32"/>
    <mergeCell ref="BX32:CG32"/>
    <mergeCell ref="CH32:CX32"/>
    <mergeCell ref="A33:H33"/>
    <mergeCell ref="J33:BW33"/>
    <mergeCell ref="BX33:CG33"/>
    <mergeCell ref="CH33:CX33"/>
    <mergeCell ref="A34:H34"/>
    <mergeCell ref="J34:BW34"/>
    <mergeCell ref="BX34:CG34"/>
    <mergeCell ref="CH34:CX34"/>
    <mergeCell ref="A35:H35"/>
    <mergeCell ref="J35:BW35"/>
    <mergeCell ref="BX35:CG35"/>
    <mergeCell ref="CH35:CX35"/>
    <mergeCell ref="A36:H36"/>
    <mergeCell ref="J36:BW36"/>
    <mergeCell ref="BX36:CG36"/>
    <mergeCell ref="CH36:CX36"/>
    <mergeCell ref="A37:H37"/>
    <mergeCell ref="J37:BW37"/>
    <mergeCell ref="BX37:CG37"/>
    <mergeCell ref="CH37:CX37"/>
    <mergeCell ref="A38:H38"/>
    <mergeCell ref="J38:BW38"/>
    <mergeCell ref="BX38:CG38"/>
    <mergeCell ref="CH38:CX38"/>
    <mergeCell ref="A39:H39"/>
    <mergeCell ref="J39:BW39"/>
    <mergeCell ref="BX39:CG39"/>
    <mergeCell ref="CH39:CX39"/>
    <mergeCell ref="A40:H40"/>
    <mergeCell ref="J40:BW40"/>
    <mergeCell ref="BX40:CG40"/>
    <mergeCell ref="CH40:CX40"/>
    <mergeCell ref="A41:H41"/>
    <mergeCell ref="J41:BW41"/>
    <mergeCell ref="BX41:CG41"/>
    <mergeCell ref="CH41:CX41"/>
    <mergeCell ref="A42:H42"/>
    <mergeCell ref="J42:BW42"/>
    <mergeCell ref="BX42:CG42"/>
    <mergeCell ref="CH42:CX42"/>
    <mergeCell ref="A43:H43"/>
    <mergeCell ref="J43:BW43"/>
    <mergeCell ref="BX43:CG43"/>
    <mergeCell ref="CH43:CX43"/>
    <mergeCell ref="A44:H44"/>
    <mergeCell ref="J44:BW44"/>
    <mergeCell ref="BX44:CG44"/>
    <mergeCell ref="CH44:CX44"/>
    <mergeCell ref="A45:H45"/>
    <mergeCell ref="J45:BW45"/>
    <mergeCell ref="BX45:CG45"/>
    <mergeCell ref="CH45:CX45"/>
    <mergeCell ref="A46:H46"/>
    <mergeCell ref="J46:BW46"/>
    <mergeCell ref="BX46:CG46"/>
    <mergeCell ref="CH46:CX46"/>
    <mergeCell ref="A47:H47"/>
    <mergeCell ref="J47:BW47"/>
    <mergeCell ref="BX47:CG47"/>
    <mergeCell ref="CH47:CX47"/>
    <mergeCell ref="A48:H48"/>
    <mergeCell ref="J48:BW48"/>
    <mergeCell ref="BX48:CG48"/>
    <mergeCell ref="CH48:CX48"/>
    <mergeCell ref="A49:H49"/>
    <mergeCell ref="J49:BW49"/>
    <mergeCell ref="BX49:CG49"/>
    <mergeCell ref="CH49:CX49"/>
    <mergeCell ref="A50:H50"/>
    <mergeCell ref="J50:BW50"/>
    <mergeCell ref="BX50:CG50"/>
    <mergeCell ref="CH50:CX50"/>
    <mergeCell ref="A51:H51"/>
    <mergeCell ref="J51:BW51"/>
    <mergeCell ref="BX51:CG51"/>
    <mergeCell ref="CH51:CX51"/>
    <mergeCell ref="A52:H52"/>
    <mergeCell ref="J52:BW52"/>
    <mergeCell ref="BX52:CG52"/>
    <mergeCell ref="CH52:CX52"/>
    <mergeCell ref="A53:H53"/>
    <mergeCell ref="J53:BW53"/>
    <mergeCell ref="BX53:CG53"/>
    <mergeCell ref="CH53:CX53"/>
    <mergeCell ref="A54:H54"/>
    <mergeCell ref="J54:BW54"/>
    <mergeCell ref="BX54:CG54"/>
    <mergeCell ref="CH54:CX54"/>
    <mergeCell ref="A55:H55"/>
    <mergeCell ref="J55:BW55"/>
    <mergeCell ref="BX55:CG55"/>
    <mergeCell ref="CH55:CX55"/>
    <mergeCell ref="A56:H56"/>
    <mergeCell ref="J56:BW56"/>
    <mergeCell ref="BX56:CG56"/>
    <mergeCell ref="CH56:CX56"/>
    <mergeCell ref="A57:H57"/>
    <mergeCell ref="J57:BW57"/>
    <mergeCell ref="BX57:CG57"/>
    <mergeCell ref="CH57:CX57"/>
    <mergeCell ref="A58:H58"/>
    <mergeCell ref="J58:BW58"/>
    <mergeCell ref="BX58:CG58"/>
    <mergeCell ref="CH58:CX58"/>
    <mergeCell ref="A59:H59"/>
    <mergeCell ref="J59:BW59"/>
    <mergeCell ref="BX59:CG59"/>
    <mergeCell ref="CH59:CX59"/>
    <mergeCell ref="A60:H60"/>
    <mergeCell ref="J60:BW60"/>
    <mergeCell ref="BX60:CG60"/>
    <mergeCell ref="CH60:CX60"/>
    <mergeCell ref="A61:H61"/>
    <mergeCell ref="J61:BW61"/>
    <mergeCell ref="BX61:CG61"/>
    <mergeCell ref="CH61:CX61"/>
    <mergeCell ref="A62:H62"/>
    <mergeCell ref="J62:BW62"/>
    <mergeCell ref="BX62:CG62"/>
    <mergeCell ref="CH62:CX62"/>
    <mergeCell ref="A63:H63"/>
    <mergeCell ref="J63:BW63"/>
    <mergeCell ref="BX63:CG63"/>
    <mergeCell ref="CH63:CX63"/>
    <mergeCell ref="A64:H64"/>
    <mergeCell ref="J64:BW64"/>
    <mergeCell ref="BX64:CG64"/>
    <mergeCell ref="CH64:CX64"/>
    <mergeCell ref="A65:H65"/>
    <mergeCell ref="J65:BW65"/>
    <mergeCell ref="BX65:CG65"/>
    <mergeCell ref="CH65:CX65"/>
    <mergeCell ref="A66:H66"/>
    <mergeCell ref="J66:BW66"/>
    <mergeCell ref="BX66:CG66"/>
    <mergeCell ref="CH66:CX66"/>
    <mergeCell ref="A67:H67"/>
    <mergeCell ref="J67:BW67"/>
    <mergeCell ref="BX67:CG67"/>
    <mergeCell ref="CH67:CX67"/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72"/>
  <sheetViews>
    <sheetView view="pageBreakPreview" topLeftCell="A31" zoomScale="90" zoomScaleNormal="110" zoomScaleSheetLayoutView="90" workbookViewId="0">
      <selection activeCell="EJ22" sqref="EJ22"/>
    </sheetView>
  </sheetViews>
  <sheetFormatPr defaultColWidth="0.85546875" defaultRowHeight="12.75" x14ac:dyDescent="0.2"/>
  <cols>
    <col min="1" max="16384" width="0.85546875" style="2"/>
  </cols>
  <sheetData>
    <row r="1" spans="1:105" x14ac:dyDescent="0.2">
      <c r="CX1" s="51" t="s">
        <v>316</v>
      </c>
    </row>
    <row r="2" spans="1:105" s="5" customFormat="1" ht="15" x14ac:dyDescent="0.25">
      <c r="CX2" s="50" t="s">
        <v>110</v>
      </c>
    </row>
    <row r="3" spans="1:105" s="5" customFormat="1" ht="15" x14ac:dyDescent="0.25">
      <c r="CX3" s="12" t="s">
        <v>182</v>
      </c>
    </row>
    <row r="4" spans="1:105" s="104" customFormat="1" ht="15.75" x14ac:dyDescent="0.25">
      <c r="A4" s="453" t="s">
        <v>194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3"/>
      <c r="BX4" s="453"/>
      <c r="BY4" s="453"/>
      <c r="BZ4" s="453"/>
      <c r="CA4" s="453"/>
      <c r="CB4" s="453"/>
      <c r="CC4" s="453"/>
      <c r="CD4" s="453"/>
      <c r="CE4" s="453"/>
      <c r="CF4" s="453"/>
      <c r="CG4" s="453"/>
      <c r="CH4" s="453"/>
      <c r="CI4" s="453"/>
      <c r="CJ4" s="453"/>
      <c r="CK4" s="453"/>
      <c r="CL4" s="453"/>
      <c r="CM4" s="453"/>
      <c r="CN4" s="453"/>
      <c r="CO4" s="453"/>
      <c r="CP4" s="453"/>
      <c r="CQ4" s="453"/>
      <c r="CR4" s="453"/>
      <c r="CS4" s="453"/>
      <c r="CT4" s="453"/>
      <c r="CU4" s="453"/>
      <c r="CV4" s="453"/>
      <c r="CW4" s="453"/>
      <c r="CX4" s="453"/>
    </row>
    <row r="5" spans="1:105" s="104" customFormat="1" ht="15.75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P5" s="454" t="s">
        <v>16</v>
      </c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5" t="s">
        <v>390</v>
      </c>
      <c r="BT5" s="455"/>
      <c r="BU5" s="455"/>
      <c r="BV5" s="455"/>
      <c r="BW5" s="455"/>
      <c r="BX5" s="455"/>
      <c r="BY5" s="455"/>
      <c r="BZ5" s="455"/>
      <c r="CA5" s="455"/>
      <c r="CB5" s="455"/>
      <c r="CC5" s="455"/>
      <c r="CD5" s="455"/>
      <c r="CE5" s="456" t="s">
        <v>67</v>
      </c>
      <c r="CF5" s="456"/>
      <c r="CG5" s="456"/>
      <c r="CH5" s="456"/>
      <c r="CI5" s="461" t="s">
        <v>137</v>
      </c>
      <c r="CJ5" s="461"/>
      <c r="CK5" s="461"/>
      <c r="CL5" s="461"/>
      <c r="CM5" s="461"/>
      <c r="CN5" s="461"/>
      <c r="CO5" s="194"/>
      <c r="CP5" s="194"/>
      <c r="CQ5" s="194"/>
      <c r="CR5" s="194"/>
      <c r="CS5" s="194"/>
      <c r="CT5" s="194"/>
      <c r="CU5" s="194"/>
      <c r="CV5" s="194"/>
      <c r="CW5" s="194"/>
      <c r="CX5" s="194"/>
    </row>
    <row r="6" spans="1:105" s="44" customFormat="1" ht="11.25" x14ac:dyDescent="0.2">
      <c r="P6" s="458" t="s">
        <v>13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CU6" s="196"/>
      <c r="CV6" s="105"/>
      <c r="CW6" s="105"/>
    </row>
    <row r="7" spans="1:105" s="104" customFormat="1" ht="15.75" x14ac:dyDescent="0.25">
      <c r="A7" s="453" t="s">
        <v>195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453"/>
      <c r="BY7" s="453"/>
      <c r="BZ7" s="453"/>
      <c r="CA7" s="453"/>
      <c r="CB7" s="453"/>
      <c r="CC7" s="453"/>
      <c r="CD7" s="453"/>
      <c r="CE7" s="453"/>
      <c r="CF7" s="453"/>
      <c r="CG7" s="453"/>
      <c r="CH7" s="453"/>
      <c r="CI7" s="453"/>
      <c r="CJ7" s="453"/>
      <c r="CK7" s="453"/>
      <c r="CL7" s="453"/>
      <c r="CM7" s="453"/>
      <c r="CN7" s="453"/>
      <c r="CO7" s="453"/>
      <c r="CP7" s="453"/>
      <c r="CQ7" s="453"/>
      <c r="CR7" s="453"/>
      <c r="CS7" s="453"/>
      <c r="CT7" s="453"/>
      <c r="CU7" s="453"/>
      <c r="CV7" s="453"/>
      <c r="CW7" s="453"/>
      <c r="CX7" s="453"/>
    </row>
    <row r="8" spans="1:105" s="104" customFormat="1" ht="15.75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O8" s="195" t="s">
        <v>196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454" t="s">
        <v>193</v>
      </c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4"/>
      <c r="CE8" s="454"/>
      <c r="CF8" s="454"/>
      <c r="CG8" s="454"/>
      <c r="CH8" s="454"/>
      <c r="CI8" s="454"/>
      <c r="CJ8" s="454"/>
      <c r="CK8" s="454"/>
      <c r="CL8" s="454"/>
      <c r="CM8" s="454"/>
      <c r="CN8" s="454"/>
      <c r="CO8" s="194"/>
      <c r="CP8" s="194"/>
      <c r="CQ8" s="194"/>
      <c r="CR8" s="194"/>
      <c r="CS8" s="194"/>
      <c r="CT8" s="194"/>
      <c r="CU8" s="194"/>
      <c r="CV8" s="194"/>
      <c r="CW8" s="194"/>
      <c r="CX8" s="194"/>
    </row>
    <row r="9" spans="1:105" s="44" customFormat="1" ht="11.25" x14ac:dyDescent="0.2">
      <c r="AO9" s="458" t="s">
        <v>145</v>
      </c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8"/>
      <c r="BJ9" s="458"/>
      <c r="BK9" s="458"/>
      <c r="BL9" s="458"/>
      <c r="BM9" s="458"/>
      <c r="BN9" s="458"/>
      <c r="BO9" s="458"/>
      <c r="BP9" s="458"/>
      <c r="BQ9" s="458"/>
      <c r="BR9" s="458"/>
      <c r="BS9" s="458"/>
      <c r="BT9" s="458"/>
      <c r="BU9" s="458"/>
      <c r="BV9" s="458"/>
      <c r="BW9" s="458"/>
      <c r="BX9" s="458"/>
      <c r="BY9" s="458"/>
      <c r="BZ9" s="458"/>
      <c r="CA9" s="458"/>
      <c r="CB9" s="458"/>
      <c r="CC9" s="458"/>
      <c r="CD9" s="458"/>
      <c r="CE9" s="458"/>
      <c r="CF9" s="458"/>
      <c r="CG9" s="458"/>
      <c r="CH9" s="458"/>
      <c r="CI9" s="458"/>
      <c r="CJ9" s="458"/>
      <c r="CK9" s="458"/>
      <c r="CL9" s="458"/>
      <c r="CM9" s="458"/>
      <c r="CN9" s="458"/>
    </row>
    <row r="10" spans="1:105" s="5" customFormat="1" ht="15" x14ac:dyDescent="0.25"/>
    <row r="11" spans="1:105" s="44" customFormat="1" ht="22.5" customHeight="1" x14ac:dyDescent="0.2">
      <c r="A11" s="449" t="s">
        <v>3</v>
      </c>
      <c r="B11" s="449"/>
      <c r="C11" s="449"/>
      <c r="D11" s="449"/>
      <c r="E11" s="449"/>
      <c r="F11" s="449"/>
      <c r="G11" s="449"/>
      <c r="H11" s="449"/>
      <c r="I11" s="449" t="s">
        <v>197</v>
      </c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 t="s">
        <v>198</v>
      </c>
      <c r="BY11" s="449"/>
      <c r="BZ11" s="449"/>
      <c r="CA11" s="449"/>
      <c r="CB11" s="449"/>
      <c r="CC11" s="449"/>
      <c r="CD11" s="449"/>
      <c r="CE11" s="449"/>
      <c r="CF11" s="449"/>
      <c r="CG11" s="449"/>
      <c r="CH11" s="449" t="s">
        <v>199</v>
      </c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</row>
    <row r="12" spans="1:105" s="201" customFormat="1" ht="27.75" customHeight="1" x14ac:dyDescent="0.2">
      <c r="A12" s="462">
        <v>1</v>
      </c>
      <c r="B12" s="463"/>
      <c r="C12" s="463"/>
      <c r="D12" s="463"/>
      <c r="E12" s="463"/>
      <c r="F12" s="463"/>
      <c r="G12" s="463"/>
      <c r="H12" s="464"/>
      <c r="I12" s="200"/>
      <c r="J12" s="465" t="s">
        <v>200</v>
      </c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65"/>
      <c r="BT12" s="465"/>
      <c r="BU12" s="465"/>
      <c r="BV12" s="465"/>
      <c r="BW12" s="466"/>
      <c r="BX12" s="462" t="s">
        <v>201</v>
      </c>
      <c r="BY12" s="463"/>
      <c r="BZ12" s="463"/>
      <c r="CA12" s="463"/>
      <c r="CB12" s="463"/>
      <c r="CC12" s="463"/>
      <c r="CD12" s="463"/>
      <c r="CE12" s="463"/>
      <c r="CF12" s="463"/>
      <c r="CG12" s="464"/>
      <c r="CH12" s="450">
        <f>CH13+CH14+CH15+CH20+CH21</f>
        <v>3656.3679999999999</v>
      </c>
      <c r="CI12" s="451"/>
      <c r="CJ12" s="451"/>
      <c r="CK12" s="451"/>
      <c r="CL12" s="451"/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  <c r="CW12" s="451"/>
      <c r="CX12" s="451"/>
    </row>
    <row r="13" spans="1:105" s="44" customFormat="1" ht="11.25" x14ac:dyDescent="0.2">
      <c r="A13" s="440" t="s">
        <v>202</v>
      </c>
      <c r="B13" s="441"/>
      <c r="C13" s="441"/>
      <c r="D13" s="441"/>
      <c r="E13" s="441"/>
      <c r="F13" s="441"/>
      <c r="G13" s="441"/>
      <c r="H13" s="442"/>
      <c r="I13" s="114"/>
      <c r="J13" s="445" t="s">
        <v>203</v>
      </c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6"/>
      <c r="BX13" s="440" t="s">
        <v>201</v>
      </c>
      <c r="BY13" s="441"/>
      <c r="BZ13" s="441"/>
      <c r="CA13" s="441"/>
      <c r="CB13" s="441"/>
      <c r="CC13" s="441"/>
      <c r="CD13" s="441"/>
      <c r="CE13" s="441"/>
      <c r="CF13" s="441"/>
      <c r="CG13" s="442"/>
      <c r="CH13" s="459">
        <f>1651.918+72.186</f>
        <v>1724.1039999999998</v>
      </c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</row>
    <row r="14" spans="1:105" s="44" customFormat="1" ht="11.25" x14ac:dyDescent="0.2">
      <c r="A14" s="440" t="s">
        <v>204</v>
      </c>
      <c r="B14" s="441"/>
      <c r="C14" s="441"/>
      <c r="D14" s="441"/>
      <c r="E14" s="441"/>
      <c r="F14" s="441"/>
      <c r="G14" s="441"/>
      <c r="H14" s="442"/>
      <c r="I14" s="114"/>
      <c r="J14" s="445" t="s">
        <v>205</v>
      </c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6"/>
      <c r="BX14" s="440" t="s">
        <v>201</v>
      </c>
      <c r="BY14" s="441"/>
      <c r="BZ14" s="441"/>
      <c r="CA14" s="441"/>
      <c r="CB14" s="441"/>
      <c r="CC14" s="441"/>
      <c r="CD14" s="441"/>
      <c r="CE14" s="441"/>
      <c r="CF14" s="441"/>
      <c r="CG14" s="442"/>
      <c r="CH14" s="459">
        <f>299.007+22.089</f>
        <v>321.096</v>
      </c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</row>
    <row r="15" spans="1:105" s="44" customFormat="1" ht="11.25" x14ac:dyDescent="0.2">
      <c r="A15" s="440" t="s">
        <v>206</v>
      </c>
      <c r="B15" s="441"/>
      <c r="C15" s="441"/>
      <c r="D15" s="441"/>
      <c r="E15" s="441"/>
      <c r="F15" s="441"/>
      <c r="G15" s="441"/>
      <c r="H15" s="442"/>
      <c r="I15" s="114"/>
      <c r="J15" s="445" t="s">
        <v>207</v>
      </c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6"/>
      <c r="BX15" s="440" t="s">
        <v>201</v>
      </c>
      <c r="BY15" s="441"/>
      <c r="BZ15" s="441"/>
      <c r="CA15" s="441"/>
      <c r="CB15" s="441"/>
      <c r="CC15" s="441"/>
      <c r="CD15" s="441"/>
      <c r="CE15" s="441"/>
      <c r="CF15" s="441"/>
      <c r="CG15" s="442"/>
      <c r="CH15" s="447">
        <f>SUM(CH16:CX19)</f>
        <v>138.48500000000001</v>
      </c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</row>
    <row r="16" spans="1:105" s="44" customFormat="1" ht="11.25" x14ac:dyDescent="0.2">
      <c r="A16" s="432" t="s">
        <v>208</v>
      </c>
      <c r="B16" s="433"/>
      <c r="C16" s="433"/>
      <c r="D16" s="433"/>
      <c r="E16" s="433"/>
      <c r="F16" s="433"/>
      <c r="G16" s="433"/>
      <c r="H16" s="434"/>
      <c r="I16" s="111"/>
      <c r="J16" s="435" t="s">
        <v>209</v>
      </c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6"/>
      <c r="BX16" s="432" t="s">
        <v>201</v>
      </c>
      <c r="BY16" s="433"/>
      <c r="BZ16" s="433"/>
      <c r="CA16" s="433"/>
      <c r="CB16" s="433"/>
      <c r="CC16" s="433"/>
      <c r="CD16" s="433"/>
      <c r="CE16" s="433"/>
      <c r="CF16" s="433"/>
      <c r="CG16" s="434"/>
      <c r="CH16" s="443">
        <v>138.48500000000001</v>
      </c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DA16" s="44" t="s">
        <v>478</v>
      </c>
    </row>
    <row r="17" spans="1:105" s="44" customFormat="1" ht="11.25" x14ac:dyDescent="0.2">
      <c r="A17" s="432" t="s">
        <v>210</v>
      </c>
      <c r="B17" s="433"/>
      <c r="C17" s="433"/>
      <c r="D17" s="433"/>
      <c r="E17" s="433"/>
      <c r="F17" s="433"/>
      <c r="G17" s="433"/>
      <c r="H17" s="434"/>
      <c r="I17" s="111"/>
      <c r="J17" s="435" t="s">
        <v>211</v>
      </c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6"/>
      <c r="BX17" s="432" t="s">
        <v>201</v>
      </c>
      <c r="BY17" s="433"/>
      <c r="BZ17" s="433"/>
      <c r="CA17" s="433"/>
      <c r="CB17" s="433"/>
      <c r="CC17" s="433"/>
      <c r="CD17" s="433"/>
      <c r="CE17" s="433"/>
      <c r="CF17" s="433"/>
      <c r="CG17" s="434"/>
      <c r="CH17" s="443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DA17" s="44" t="s">
        <v>477</v>
      </c>
    </row>
    <row r="18" spans="1:105" s="44" customFormat="1" ht="11.25" x14ac:dyDescent="0.2">
      <c r="A18" s="432" t="s">
        <v>212</v>
      </c>
      <c r="B18" s="433"/>
      <c r="C18" s="433"/>
      <c r="D18" s="433"/>
      <c r="E18" s="433"/>
      <c r="F18" s="433"/>
      <c r="G18" s="433"/>
      <c r="H18" s="434"/>
      <c r="I18" s="111"/>
      <c r="J18" s="435" t="s">
        <v>213</v>
      </c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5"/>
      <c r="BU18" s="435"/>
      <c r="BV18" s="435"/>
      <c r="BW18" s="436"/>
      <c r="BX18" s="432" t="s">
        <v>201</v>
      </c>
      <c r="BY18" s="433"/>
      <c r="BZ18" s="433"/>
      <c r="CA18" s="433"/>
      <c r="CB18" s="433"/>
      <c r="CC18" s="433"/>
      <c r="CD18" s="433"/>
      <c r="CE18" s="433"/>
      <c r="CF18" s="433"/>
      <c r="CG18" s="434"/>
      <c r="CH18" s="443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</row>
    <row r="19" spans="1:105" s="44" customFormat="1" ht="11.25" x14ac:dyDescent="0.2">
      <c r="A19" s="432" t="s">
        <v>214</v>
      </c>
      <c r="B19" s="433"/>
      <c r="C19" s="433"/>
      <c r="D19" s="433"/>
      <c r="E19" s="433"/>
      <c r="F19" s="433"/>
      <c r="G19" s="433"/>
      <c r="H19" s="434"/>
      <c r="I19" s="111"/>
      <c r="J19" s="435" t="s">
        <v>215</v>
      </c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5"/>
      <c r="BW19" s="436"/>
      <c r="BX19" s="432" t="s">
        <v>201</v>
      </c>
      <c r="BY19" s="433"/>
      <c r="BZ19" s="433"/>
      <c r="CA19" s="433"/>
      <c r="CB19" s="433"/>
      <c r="CC19" s="433"/>
      <c r="CD19" s="433"/>
      <c r="CE19" s="433"/>
      <c r="CF19" s="433"/>
      <c r="CG19" s="434"/>
      <c r="CH19" s="443"/>
      <c r="CI19" s="444"/>
      <c r="CJ19" s="444"/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</row>
    <row r="20" spans="1:105" s="44" customFormat="1" ht="11.25" x14ac:dyDescent="0.2">
      <c r="A20" s="440" t="s">
        <v>216</v>
      </c>
      <c r="B20" s="441"/>
      <c r="C20" s="441"/>
      <c r="D20" s="441"/>
      <c r="E20" s="441"/>
      <c r="F20" s="441"/>
      <c r="G20" s="441"/>
      <c r="H20" s="442"/>
      <c r="I20" s="114"/>
      <c r="J20" s="445" t="s">
        <v>217</v>
      </c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6"/>
      <c r="BX20" s="432" t="s">
        <v>201</v>
      </c>
      <c r="BY20" s="433"/>
      <c r="BZ20" s="433"/>
      <c r="CA20" s="433"/>
      <c r="CB20" s="433"/>
      <c r="CC20" s="433"/>
      <c r="CD20" s="433"/>
      <c r="CE20" s="433"/>
      <c r="CF20" s="433"/>
      <c r="CG20" s="434"/>
      <c r="CH20" s="447">
        <v>1259.3879999999999</v>
      </c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</row>
    <row r="21" spans="1:105" s="44" customFormat="1" ht="11.25" x14ac:dyDescent="0.2">
      <c r="A21" s="440" t="s">
        <v>218</v>
      </c>
      <c r="B21" s="441"/>
      <c r="C21" s="441"/>
      <c r="D21" s="441"/>
      <c r="E21" s="441"/>
      <c r="F21" s="441"/>
      <c r="G21" s="441"/>
      <c r="H21" s="442"/>
      <c r="I21" s="114"/>
      <c r="J21" s="445" t="s">
        <v>219</v>
      </c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6"/>
      <c r="BX21" s="432" t="s">
        <v>201</v>
      </c>
      <c r="BY21" s="433"/>
      <c r="BZ21" s="433"/>
      <c r="CA21" s="433"/>
      <c r="CB21" s="433"/>
      <c r="CC21" s="433"/>
      <c r="CD21" s="433"/>
      <c r="CE21" s="433"/>
      <c r="CF21" s="433"/>
      <c r="CG21" s="434"/>
      <c r="CH21" s="447">
        <f>CH22+CH27+CH30+CH35+CH45+CH46</f>
        <v>213.29500000000002</v>
      </c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</row>
    <row r="22" spans="1:105" s="44" customFormat="1" ht="11.25" x14ac:dyDescent="0.2">
      <c r="A22" s="440" t="s">
        <v>220</v>
      </c>
      <c r="B22" s="441"/>
      <c r="C22" s="441"/>
      <c r="D22" s="441"/>
      <c r="E22" s="441"/>
      <c r="F22" s="441"/>
      <c r="G22" s="441"/>
      <c r="H22" s="442"/>
      <c r="I22" s="114"/>
      <c r="J22" s="445" t="s">
        <v>221</v>
      </c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6"/>
      <c r="BX22" s="432" t="s">
        <v>201</v>
      </c>
      <c r="BY22" s="433"/>
      <c r="BZ22" s="433"/>
      <c r="CA22" s="433"/>
      <c r="CB22" s="433"/>
      <c r="CC22" s="433"/>
      <c r="CD22" s="433"/>
      <c r="CE22" s="433"/>
      <c r="CF22" s="433"/>
      <c r="CG22" s="434"/>
      <c r="CH22" s="447">
        <f>SUM(CH23:CX26)</f>
        <v>0</v>
      </c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  <c r="CX22" s="448"/>
    </row>
    <row r="23" spans="1:105" s="44" customFormat="1" ht="11.25" x14ac:dyDescent="0.2">
      <c r="A23" s="432" t="s">
        <v>222</v>
      </c>
      <c r="B23" s="433"/>
      <c r="C23" s="433"/>
      <c r="D23" s="433"/>
      <c r="E23" s="433"/>
      <c r="F23" s="433"/>
      <c r="G23" s="433"/>
      <c r="H23" s="434"/>
      <c r="I23" s="111"/>
      <c r="J23" s="435" t="s">
        <v>223</v>
      </c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435"/>
      <c r="BS23" s="435"/>
      <c r="BT23" s="435"/>
      <c r="BU23" s="435"/>
      <c r="BV23" s="435"/>
      <c r="BW23" s="436"/>
      <c r="BX23" s="432" t="s">
        <v>201</v>
      </c>
      <c r="BY23" s="433"/>
      <c r="BZ23" s="433"/>
      <c r="CA23" s="433"/>
      <c r="CB23" s="433"/>
      <c r="CC23" s="433"/>
      <c r="CD23" s="433"/>
      <c r="CE23" s="433"/>
      <c r="CF23" s="433"/>
      <c r="CG23" s="434"/>
      <c r="CH23" s="443"/>
      <c r="CI23" s="444"/>
      <c r="CJ23" s="444"/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</row>
    <row r="24" spans="1:105" s="44" customFormat="1" ht="11.25" x14ac:dyDescent="0.2">
      <c r="A24" s="432" t="s">
        <v>224</v>
      </c>
      <c r="B24" s="433"/>
      <c r="C24" s="433"/>
      <c r="D24" s="433"/>
      <c r="E24" s="433"/>
      <c r="F24" s="433"/>
      <c r="G24" s="433"/>
      <c r="H24" s="434"/>
      <c r="I24" s="111"/>
      <c r="J24" s="435" t="s">
        <v>225</v>
      </c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6"/>
      <c r="BX24" s="432" t="s">
        <v>201</v>
      </c>
      <c r="BY24" s="433"/>
      <c r="BZ24" s="433"/>
      <c r="CA24" s="433"/>
      <c r="CB24" s="433"/>
      <c r="CC24" s="433"/>
      <c r="CD24" s="433"/>
      <c r="CE24" s="433"/>
      <c r="CF24" s="433"/>
      <c r="CG24" s="434"/>
      <c r="CH24" s="443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</row>
    <row r="25" spans="1:105" s="44" customFormat="1" ht="22.5" customHeight="1" x14ac:dyDescent="0.2">
      <c r="A25" s="432" t="s">
        <v>226</v>
      </c>
      <c r="B25" s="433"/>
      <c r="C25" s="433"/>
      <c r="D25" s="433"/>
      <c r="E25" s="433"/>
      <c r="F25" s="433"/>
      <c r="G25" s="433"/>
      <c r="H25" s="434"/>
      <c r="I25" s="111"/>
      <c r="J25" s="435" t="s">
        <v>227</v>
      </c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35"/>
      <c r="BT25" s="435"/>
      <c r="BU25" s="435"/>
      <c r="BV25" s="435"/>
      <c r="BW25" s="436"/>
      <c r="BX25" s="432" t="s">
        <v>201</v>
      </c>
      <c r="BY25" s="433"/>
      <c r="BZ25" s="433"/>
      <c r="CA25" s="433"/>
      <c r="CB25" s="433"/>
      <c r="CC25" s="433"/>
      <c r="CD25" s="433"/>
      <c r="CE25" s="433"/>
      <c r="CF25" s="433"/>
      <c r="CG25" s="434"/>
      <c r="CH25" s="443"/>
      <c r="CI25" s="444"/>
      <c r="CJ25" s="444"/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</row>
    <row r="26" spans="1:105" s="44" customFormat="1" ht="11.25" x14ac:dyDescent="0.2">
      <c r="A26" s="432" t="s">
        <v>228</v>
      </c>
      <c r="B26" s="433"/>
      <c r="C26" s="433"/>
      <c r="D26" s="433"/>
      <c r="E26" s="433"/>
      <c r="F26" s="433"/>
      <c r="G26" s="433"/>
      <c r="H26" s="434"/>
      <c r="I26" s="111"/>
      <c r="J26" s="435" t="s">
        <v>229</v>
      </c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435"/>
      <c r="BF26" s="435"/>
      <c r="BG26" s="435"/>
      <c r="BH26" s="435"/>
      <c r="BI26" s="435"/>
      <c r="BJ26" s="435"/>
      <c r="BK26" s="435"/>
      <c r="BL26" s="435"/>
      <c r="BM26" s="435"/>
      <c r="BN26" s="435"/>
      <c r="BO26" s="435"/>
      <c r="BP26" s="435"/>
      <c r="BQ26" s="435"/>
      <c r="BR26" s="435"/>
      <c r="BS26" s="435"/>
      <c r="BT26" s="435"/>
      <c r="BU26" s="435"/>
      <c r="BV26" s="435"/>
      <c r="BW26" s="436"/>
      <c r="BX26" s="432" t="s">
        <v>201</v>
      </c>
      <c r="BY26" s="433"/>
      <c r="BZ26" s="433"/>
      <c r="CA26" s="433"/>
      <c r="CB26" s="433"/>
      <c r="CC26" s="433"/>
      <c r="CD26" s="433"/>
      <c r="CE26" s="433"/>
      <c r="CF26" s="433"/>
      <c r="CG26" s="434"/>
      <c r="CH26" s="443"/>
      <c r="CI26" s="444"/>
      <c r="CJ26" s="444"/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</row>
    <row r="27" spans="1:105" s="44" customFormat="1" ht="11.25" x14ac:dyDescent="0.2">
      <c r="A27" s="440" t="s">
        <v>230</v>
      </c>
      <c r="B27" s="441"/>
      <c r="C27" s="441"/>
      <c r="D27" s="441"/>
      <c r="E27" s="441"/>
      <c r="F27" s="441"/>
      <c r="G27" s="441"/>
      <c r="H27" s="442"/>
      <c r="I27" s="114"/>
      <c r="J27" s="445" t="s">
        <v>231</v>
      </c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6"/>
      <c r="BX27" s="432" t="s">
        <v>201</v>
      </c>
      <c r="BY27" s="433"/>
      <c r="BZ27" s="433"/>
      <c r="CA27" s="433"/>
      <c r="CB27" s="433"/>
      <c r="CC27" s="433"/>
      <c r="CD27" s="433"/>
      <c r="CE27" s="433"/>
      <c r="CF27" s="433"/>
      <c r="CG27" s="434"/>
      <c r="CH27" s="459">
        <f>SUM(CH28:CX29)</f>
        <v>7.5</v>
      </c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</row>
    <row r="28" spans="1:105" s="44" customFormat="1" ht="22.5" customHeight="1" x14ac:dyDescent="0.2">
      <c r="A28" s="432" t="s">
        <v>232</v>
      </c>
      <c r="B28" s="433"/>
      <c r="C28" s="433"/>
      <c r="D28" s="433"/>
      <c r="E28" s="433"/>
      <c r="F28" s="433"/>
      <c r="G28" s="433"/>
      <c r="H28" s="434"/>
      <c r="I28" s="111"/>
      <c r="J28" s="435" t="s">
        <v>233</v>
      </c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35"/>
      <c r="BF28" s="435"/>
      <c r="BG28" s="435"/>
      <c r="BH28" s="435"/>
      <c r="BI28" s="435"/>
      <c r="BJ28" s="435"/>
      <c r="BK28" s="435"/>
      <c r="BL28" s="435"/>
      <c r="BM28" s="435"/>
      <c r="BN28" s="435"/>
      <c r="BO28" s="435"/>
      <c r="BP28" s="435"/>
      <c r="BQ28" s="435"/>
      <c r="BR28" s="435"/>
      <c r="BS28" s="435"/>
      <c r="BT28" s="435"/>
      <c r="BU28" s="435"/>
      <c r="BV28" s="435"/>
      <c r="BW28" s="436"/>
      <c r="BX28" s="432" t="s">
        <v>201</v>
      </c>
      <c r="BY28" s="433"/>
      <c r="BZ28" s="433"/>
      <c r="CA28" s="433"/>
      <c r="CB28" s="433"/>
      <c r="CC28" s="433"/>
      <c r="CD28" s="433"/>
      <c r="CE28" s="433"/>
      <c r="CF28" s="433"/>
      <c r="CG28" s="434"/>
      <c r="CH28" s="443">
        <v>7.5</v>
      </c>
      <c r="CI28" s="444"/>
      <c r="CJ28" s="444"/>
      <c r="CK28" s="444"/>
      <c r="CL28" s="444"/>
      <c r="CM28" s="444"/>
      <c r="CN28" s="444"/>
      <c r="CO28" s="444"/>
      <c r="CP28" s="444"/>
      <c r="CQ28" s="444"/>
      <c r="CR28" s="444"/>
      <c r="CS28" s="444"/>
      <c r="CT28" s="444"/>
      <c r="CU28" s="444"/>
      <c r="CV28" s="444"/>
      <c r="CW28" s="444"/>
      <c r="CX28" s="444"/>
    </row>
    <row r="29" spans="1:105" s="44" customFormat="1" ht="11.25" x14ac:dyDescent="0.2">
      <c r="A29" s="432" t="s">
        <v>234</v>
      </c>
      <c r="B29" s="433"/>
      <c r="C29" s="433"/>
      <c r="D29" s="433"/>
      <c r="E29" s="433"/>
      <c r="F29" s="433"/>
      <c r="G29" s="433"/>
      <c r="H29" s="434"/>
      <c r="I29" s="111"/>
      <c r="J29" s="435" t="s">
        <v>235</v>
      </c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5"/>
      <c r="BO29" s="435"/>
      <c r="BP29" s="435"/>
      <c r="BQ29" s="435"/>
      <c r="BR29" s="435"/>
      <c r="BS29" s="435"/>
      <c r="BT29" s="435"/>
      <c r="BU29" s="435"/>
      <c r="BV29" s="435"/>
      <c r="BW29" s="436"/>
      <c r="BX29" s="432" t="s">
        <v>201</v>
      </c>
      <c r="BY29" s="433"/>
      <c r="BZ29" s="433"/>
      <c r="CA29" s="433"/>
      <c r="CB29" s="433"/>
      <c r="CC29" s="433"/>
      <c r="CD29" s="433"/>
      <c r="CE29" s="433"/>
      <c r="CF29" s="433"/>
      <c r="CG29" s="434"/>
      <c r="CH29" s="443"/>
      <c r="CI29" s="444"/>
      <c r="CJ29" s="444"/>
      <c r="CK29" s="444"/>
      <c r="CL29" s="444"/>
      <c r="CM29" s="444"/>
      <c r="CN29" s="444"/>
      <c r="CO29" s="444"/>
      <c r="CP29" s="444"/>
      <c r="CQ29" s="444"/>
      <c r="CR29" s="444"/>
      <c r="CS29" s="444"/>
      <c r="CT29" s="444"/>
      <c r="CU29" s="444"/>
      <c r="CV29" s="444"/>
      <c r="CW29" s="444"/>
      <c r="CX29" s="444"/>
    </row>
    <row r="30" spans="1:105" s="44" customFormat="1" ht="11.25" x14ac:dyDescent="0.2">
      <c r="A30" s="440" t="s">
        <v>236</v>
      </c>
      <c r="B30" s="441"/>
      <c r="C30" s="441"/>
      <c r="D30" s="441"/>
      <c r="E30" s="441"/>
      <c r="F30" s="441"/>
      <c r="G30" s="441"/>
      <c r="H30" s="442"/>
      <c r="I30" s="114"/>
      <c r="J30" s="445" t="s">
        <v>237</v>
      </c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6"/>
      <c r="BX30" s="432" t="s">
        <v>201</v>
      </c>
      <c r="BY30" s="433"/>
      <c r="BZ30" s="433"/>
      <c r="CA30" s="433"/>
      <c r="CB30" s="433"/>
      <c r="CC30" s="433"/>
      <c r="CD30" s="433"/>
      <c r="CE30" s="433"/>
      <c r="CF30" s="433"/>
      <c r="CG30" s="434"/>
      <c r="CH30" s="447">
        <f>SUM(CH31:CX34)</f>
        <v>0</v>
      </c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</row>
    <row r="31" spans="1:105" s="44" customFormat="1" ht="11.25" customHeight="1" x14ac:dyDescent="0.2">
      <c r="A31" s="432" t="s">
        <v>238</v>
      </c>
      <c r="B31" s="433"/>
      <c r="C31" s="433"/>
      <c r="D31" s="433"/>
      <c r="E31" s="433"/>
      <c r="F31" s="433"/>
      <c r="G31" s="433"/>
      <c r="H31" s="434"/>
      <c r="I31" s="111"/>
      <c r="J31" s="435" t="s">
        <v>239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6"/>
      <c r="BX31" s="432" t="s">
        <v>201</v>
      </c>
      <c r="BY31" s="433"/>
      <c r="BZ31" s="433"/>
      <c r="CA31" s="433"/>
      <c r="CB31" s="433"/>
      <c r="CC31" s="433"/>
      <c r="CD31" s="433"/>
      <c r="CE31" s="433"/>
      <c r="CF31" s="433"/>
      <c r="CG31" s="434"/>
      <c r="CH31" s="443"/>
      <c r="CI31" s="444"/>
      <c r="CJ31" s="444"/>
      <c r="CK31" s="444"/>
      <c r="CL31" s="444"/>
      <c r="CM31" s="444"/>
      <c r="CN31" s="444"/>
      <c r="CO31" s="444"/>
      <c r="CP31" s="444"/>
      <c r="CQ31" s="444"/>
      <c r="CR31" s="444"/>
      <c r="CS31" s="444"/>
      <c r="CT31" s="444"/>
      <c r="CU31" s="444"/>
      <c r="CV31" s="444"/>
      <c r="CW31" s="444"/>
      <c r="CX31" s="444"/>
    </row>
    <row r="32" spans="1:105" s="44" customFormat="1" ht="11.25" x14ac:dyDescent="0.2">
      <c r="A32" s="432" t="s">
        <v>240</v>
      </c>
      <c r="B32" s="433"/>
      <c r="C32" s="433"/>
      <c r="D32" s="433"/>
      <c r="E32" s="433"/>
      <c r="F32" s="433"/>
      <c r="G32" s="433"/>
      <c r="H32" s="434"/>
      <c r="I32" s="111"/>
      <c r="J32" s="435" t="s">
        <v>241</v>
      </c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5"/>
      <c r="BF32" s="435"/>
      <c r="BG32" s="435"/>
      <c r="BH32" s="435"/>
      <c r="BI32" s="435"/>
      <c r="BJ32" s="435"/>
      <c r="BK32" s="435"/>
      <c r="BL32" s="435"/>
      <c r="BM32" s="435"/>
      <c r="BN32" s="435"/>
      <c r="BO32" s="435"/>
      <c r="BP32" s="435"/>
      <c r="BQ32" s="435"/>
      <c r="BR32" s="435"/>
      <c r="BS32" s="435"/>
      <c r="BT32" s="435"/>
      <c r="BU32" s="435"/>
      <c r="BV32" s="435"/>
      <c r="BW32" s="436"/>
      <c r="BX32" s="432" t="s">
        <v>201</v>
      </c>
      <c r="BY32" s="433"/>
      <c r="BZ32" s="433"/>
      <c r="CA32" s="433"/>
      <c r="CB32" s="433"/>
      <c r="CC32" s="433"/>
      <c r="CD32" s="433"/>
      <c r="CE32" s="433"/>
      <c r="CF32" s="433"/>
      <c r="CG32" s="434"/>
      <c r="CH32" s="443"/>
      <c r="CI32" s="444"/>
      <c r="CJ32" s="444"/>
      <c r="CK32" s="444"/>
      <c r="CL32" s="444"/>
      <c r="CM32" s="444"/>
      <c r="CN32" s="444"/>
      <c r="CO32" s="444"/>
      <c r="CP32" s="444"/>
      <c r="CQ32" s="444"/>
      <c r="CR32" s="444"/>
      <c r="CS32" s="444"/>
      <c r="CT32" s="444"/>
      <c r="CU32" s="444"/>
      <c r="CV32" s="444"/>
      <c r="CW32" s="444"/>
      <c r="CX32" s="444"/>
    </row>
    <row r="33" spans="1:105" s="44" customFormat="1" ht="11.25" x14ac:dyDescent="0.2">
      <c r="A33" s="432" t="s">
        <v>242</v>
      </c>
      <c r="B33" s="433"/>
      <c r="C33" s="433"/>
      <c r="D33" s="433"/>
      <c r="E33" s="433"/>
      <c r="F33" s="433"/>
      <c r="G33" s="433"/>
      <c r="H33" s="434"/>
      <c r="I33" s="111"/>
      <c r="J33" s="435" t="s">
        <v>243</v>
      </c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35"/>
      <c r="BE33" s="435"/>
      <c r="BF33" s="435"/>
      <c r="BG33" s="435"/>
      <c r="BH33" s="435"/>
      <c r="BI33" s="435"/>
      <c r="BJ33" s="435"/>
      <c r="BK33" s="435"/>
      <c r="BL33" s="435"/>
      <c r="BM33" s="435"/>
      <c r="BN33" s="435"/>
      <c r="BO33" s="435"/>
      <c r="BP33" s="435"/>
      <c r="BQ33" s="435"/>
      <c r="BR33" s="435"/>
      <c r="BS33" s="435"/>
      <c r="BT33" s="435"/>
      <c r="BU33" s="435"/>
      <c r="BV33" s="435"/>
      <c r="BW33" s="436"/>
      <c r="BX33" s="432" t="s">
        <v>201</v>
      </c>
      <c r="BY33" s="433"/>
      <c r="BZ33" s="433"/>
      <c r="CA33" s="433"/>
      <c r="CB33" s="433"/>
      <c r="CC33" s="433"/>
      <c r="CD33" s="433"/>
      <c r="CE33" s="433"/>
      <c r="CF33" s="433"/>
      <c r="CG33" s="434"/>
      <c r="CH33" s="443"/>
      <c r="CI33" s="444"/>
      <c r="CJ33" s="444"/>
      <c r="CK33" s="444"/>
      <c r="CL33" s="444"/>
      <c r="CM33" s="444"/>
      <c r="CN33" s="444"/>
      <c r="CO33" s="444"/>
      <c r="CP33" s="444"/>
      <c r="CQ33" s="444"/>
      <c r="CR33" s="444"/>
      <c r="CS33" s="444"/>
      <c r="CT33" s="444"/>
      <c r="CU33" s="444"/>
      <c r="CV33" s="444"/>
      <c r="CW33" s="444"/>
      <c r="CX33" s="444"/>
    </row>
    <row r="34" spans="1:105" s="44" customFormat="1" ht="11.25" x14ac:dyDescent="0.2">
      <c r="A34" s="432" t="s">
        <v>244</v>
      </c>
      <c r="B34" s="433"/>
      <c r="C34" s="433"/>
      <c r="D34" s="433"/>
      <c r="E34" s="433"/>
      <c r="F34" s="433"/>
      <c r="G34" s="433"/>
      <c r="H34" s="434"/>
      <c r="I34" s="111"/>
      <c r="J34" s="435" t="s">
        <v>245</v>
      </c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35"/>
      <c r="AU34" s="435"/>
      <c r="AV34" s="435"/>
      <c r="AW34" s="435"/>
      <c r="AX34" s="435"/>
      <c r="AY34" s="435"/>
      <c r="AZ34" s="435"/>
      <c r="BA34" s="435"/>
      <c r="BB34" s="435"/>
      <c r="BC34" s="435"/>
      <c r="BD34" s="435"/>
      <c r="BE34" s="435"/>
      <c r="BF34" s="435"/>
      <c r="BG34" s="435"/>
      <c r="BH34" s="435"/>
      <c r="BI34" s="435"/>
      <c r="BJ34" s="435"/>
      <c r="BK34" s="435"/>
      <c r="BL34" s="435"/>
      <c r="BM34" s="435"/>
      <c r="BN34" s="435"/>
      <c r="BO34" s="435"/>
      <c r="BP34" s="435"/>
      <c r="BQ34" s="435"/>
      <c r="BR34" s="435"/>
      <c r="BS34" s="435"/>
      <c r="BT34" s="435"/>
      <c r="BU34" s="435"/>
      <c r="BV34" s="435"/>
      <c r="BW34" s="436"/>
      <c r="BX34" s="432" t="s">
        <v>201</v>
      </c>
      <c r="BY34" s="433"/>
      <c r="BZ34" s="433"/>
      <c r="CA34" s="433"/>
      <c r="CB34" s="433"/>
      <c r="CC34" s="433"/>
      <c r="CD34" s="433"/>
      <c r="CE34" s="433"/>
      <c r="CF34" s="433"/>
      <c r="CG34" s="434"/>
      <c r="CH34" s="443"/>
      <c r="CI34" s="444"/>
      <c r="CJ34" s="444"/>
      <c r="CK34" s="444"/>
      <c r="CL34" s="444"/>
      <c r="CM34" s="444"/>
      <c r="CN34" s="444"/>
      <c r="CO34" s="444"/>
      <c r="CP34" s="444"/>
      <c r="CQ34" s="444"/>
      <c r="CR34" s="444"/>
      <c r="CS34" s="444"/>
      <c r="CT34" s="444"/>
      <c r="CU34" s="444"/>
      <c r="CV34" s="444"/>
      <c r="CW34" s="444"/>
      <c r="CX34" s="444"/>
    </row>
    <row r="35" spans="1:105" s="44" customFormat="1" ht="11.25" x14ac:dyDescent="0.2">
      <c r="A35" s="440" t="s">
        <v>246</v>
      </c>
      <c r="B35" s="441"/>
      <c r="C35" s="441"/>
      <c r="D35" s="441"/>
      <c r="E35" s="441"/>
      <c r="F35" s="441"/>
      <c r="G35" s="441"/>
      <c r="H35" s="442"/>
      <c r="I35" s="114"/>
      <c r="J35" s="445" t="s">
        <v>247</v>
      </c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6"/>
      <c r="BX35" s="432" t="s">
        <v>201</v>
      </c>
      <c r="BY35" s="433"/>
      <c r="BZ35" s="433"/>
      <c r="CA35" s="433"/>
      <c r="CB35" s="433"/>
      <c r="CC35" s="433"/>
      <c r="CD35" s="433"/>
      <c r="CE35" s="433"/>
      <c r="CF35" s="433"/>
      <c r="CG35" s="434"/>
      <c r="CH35" s="447">
        <f>SUM(CH36:CX40)</f>
        <v>189.43800000000002</v>
      </c>
      <c r="CI35" s="448"/>
      <c r="CJ35" s="448"/>
      <c r="CK35" s="448"/>
      <c r="CL35" s="448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</row>
    <row r="36" spans="1:105" s="44" customFormat="1" ht="11.25" customHeight="1" x14ac:dyDescent="0.2">
      <c r="A36" s="432" t="s">
        <v>248</v>
      </c>
      <c r="B36" s="433"/>
      <c r="C36" s="433"/>
      <c r="D36" s="433"/>
      <c r="E36" s="433"/>
      <c r="F36" s="433"/>
      <c r="G36" s="433"/>
      <c r="H36" s="434"/>
      <c r="I36" s="111"/>
      <c r="J36" s="435" t="s">
        <v>249</v>
      </c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5"/>
      <c r="BF36" s="435"/>
      <c r="BG36" s="435"/>
      <c r="BH36" s="435"/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5"/>
      <c r="BT36" s="435"/>
      <c r="BU36" s="435"/>
      <c r="BV36" s="435"/>
      <c r="BW36" s="436"/>
      <c r="BX36" s="432" t="s">
        <v>201</v>
      </c>
      <c r="BY36" s="433"/>
      <c r="BZ36" s="433"/>
      <c r="CA36" s="433"/>
      <c r="CB36" s="433"/>
      <c r="CC36" s="433"/>
      <c r="CD36" s="433"/>
      <c r="CE36" s="433"/>
      <c r="CF36" s="433"/>
      <c r="CG36" s="434"/>
      <c r="CH36" s="443">
        <v>3.895</v>
      </c>
      <c r="CI36" s="444"/>
      <c r="CJ36" s="444"/>
      <c r="CK36" s="444"/>
      <c r="CL36" s="444"/>
      <c r="CM36" s="444"/>
      <c r="CN36" s="444"/>
      <c r="CO36" s="444"/>
      <c r="CP36" s="444"/>
      <c r="CQ36" s="444"/>
      <c r="CR36" s="444"/>
      <c r="CS36" s="444"/>
      <c r="CT36" s="444"/>
      <c r="CU36" s="444"/>
      <c r="CV36" s="444"/>
      <c r="CW36" s="444"/>
      <c r="CX36" s="444"/>
    </row>
    <row r="37" spans="1:105" s="44" customFormat="1" ht="11.25" x14ac:dyDescent="0.2">
      <c r="A37" s="432" t="s">
        <v>250</v>
      </c>
      <c r="B37" s="433"/>
      <c r="C37" s="433"/>
      <c r="D37" s="433"/>
      <c r="E37" s="433"/>
      <c r="F37" s="433"/>
      <c r="G37" s="433"/>
      <c r="H37" s="434"/>
      <c r="I37" s="111"/>
      <c r="J37" s="435" t="s">
        <v>251</v>
      </c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  <c r="AS37" s="435"/>
      <c r="AT37" s="435"/>
      <c r="AU37" s="435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  <c r="BH37" s="435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435"/>
      <c r="BU37" s="435"/>
      <c r="BV37" s="435"/>
      <c r="BW37" s="436"/>
      <c r="BX37" s="432" t="s">
        <v>201</v>
      </c>
      <c r="BY37" s="433"/>
      <c r="BZ37" s="433"/>
      <c r="CA37" s="433"/>
      <c r="CB37" s="433"/>
      <c r="CC37" s="433"/>
      <c r="CD37" s="433"/>
      <c r="CE37" s="433"/>
      <c r="CF37" s="433"/>
      <c r="CG37" s="434"/>
      <c r="CH37" s="443"/>
      <c r="CI37" s="444"/>
      <c r="CJ37" s="444"/>
      <c r="CK37" s="444"/>
      <c r="CL37" s="444"/>
      <c r="CM37" s="444"/>
      <c r="CN37" s="444"/>
      <c r="CO37" s="444"/>
      <c r="CP37" s="444"/>
      <c r="CQ37" s="444"/>
      <c r="CR37" s="444"/>
      <c r="CS37" s="444"/>
      <c r="CT37" s="444"/>
      <c r="CU37" s="444"/>
      <c r="CV37" s="444"/>
      <c r="CW37" s="444"/>
      <c r="CX37" s="444"/>
    </row>
    <row r="38" spans="1:105" s="44" customFormat="1" ht="11.25" x14ac:dyDescent="0.2">
      <c r="A38" s="432" t="s">
        <v>252</v>
      </c>
      <c r="B38" s="433"/>
      <c r="C38" s="433"/>
      <c r="D38" s="433"/>
      <c r="E38" s="433"/>
      <c r="F38" s="433"/>
      <c r="G38" s="433"/>
      <c r="H38" s="434"/>
      <c r="I38" s="111"/>
      <c r="J38" s="435" t="s">
        <v>253</v>
      </c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5"/>
      <c r="AZ38" s="435"/>
      <c r="BA38" s="435"/>
      <c r="BB38" s="435"/>
      <c r="BC38" s="435"/>
      <c r="BD38" s="435"/>
      <c r="BE38" s="435"/>
      <c r="BF38" s="435"/>
      <c r="BG38" s="435"/>
      <c r="BH38" s="435"/>
      <c r="BI38" s="435"/>
      <c r="BJ38" s="435"/>
      <c r="BK38" s="435"/>
      <c r="BL38" s="435"/>
      <c r="BM38" s="435"/>
      <c r="BN38" s="435"/>
      <c r="BO38" s="435"/>
      <c r="BP38" s="435"/>
      <c r="BQ38" s="435"/>
      <c r="BR38" s="435"/>
      <c r="BS38" s="435"/>
      <c r="BT38" s="435"/>
      <c r="BU38" s="435"/>
      <c r="BV38" s="435"/>
      <c r="BW38" s="436"/>
      <c r="BX38" s="432" t="s">
        <v>201</v>
      </c>
      <c r="BY38" s="433"/>
      <c r="BZ38" s="433"/>
      <c r="CA38" s="433"/>
      <c r="CB38" s="433"/>
      <c r="CC38" s="433"/>
      <c r="CD38" s="433"/>
      <c r="CE38" s="433"/>
      <c r="CF38" s="433"/>
      <c r="CG38" s="434"/>
      <c r="CH38" s="443"/>
      <c r="CI38" s="444"/>
      <c r="CJ38" s="444"/>
      <c r="CK38" s="444"/>
      <c r="CL38" s="444"/>
      <c r="CM38" s="444"/>
      <c r="CN38" s="444"/>
      <c r="CO38" s="444"/>
      <c r="CP38" s="444"/>
      <c r="CQ38" s="444"/>
      <c r="CR38" s="444"/>
      <c r="CS38" s="444"/>
      <c r="CT38" s="444"/>
      <c r="CU38" s="444"/>
      <c r="CV38" s="444"/>
      <c r="CW38" s="444"/>
      <c r="CX38" s="444"/>
    </row>
    <row r="39" spans="1:105" s="44" customFormat="1" ht="11.25" x14ac:dyDescent="0.2">
      <c r="A39" s="432" t="s">
        <v>254</v>
      </c>
      <c r="B39" s="433"/>
      <c r="C39" s="433"/>
      <c r="D39" s="433"/>
      <c r="E39" s="433"/>
      <c r="F39" s="433"/>
      <c r="G39" s="433"/>
      <c r="H39" s="434"/>
      <c r="I39" s="111"/>
      <c r="J39" s="435" t="s">
        <v>255</v>
      </c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  <c r="AS39" s="435"/>
      <c r="AT39" s="435"/>
      <c r="AU39" s="435"/>
      <c r="AV39" s="435"/>
      <c r="AW39" s="435"/>
      <c r="AX39" s="435"/>
      <c r="AY39" s="435"/>
      <c r="AZ39" s="435"/>
      <c r="BA39" s="435"/>
      <c r="BB39" s="435"/>
      <c r="BC39" s="435"/>
      <c r="BD39" s="435"/>
      <c r="BE39" s="435"/>
      <c r="BF39" s="435"/>
      <c r="BG39" s="435"/>
      <c r="BH39" s="435"/>
      <c r="BI39" s="435"/>
      <c r="BJ39" s="435"/>
      <c r="BK39" s="435"/>
      <c r="BL39" s="435"/>
      <c r="BM39" s="435"/>
      <c r="BN39" s="435"/>
      <c r="BO39" s="435"/>
      <c r="BP39" s="435"/>
      <c r="BQ39" s="435"/>
      <c r="BR39" s="435"/>
      <c r="BS39" s="435"/>
      <c r="BT39" s="435"/>
      <c r="BU39" s="435"/>
      <c r="BV39" s="435"/>
      <c r="BW39" s="436"/>
      <c r="BX39" s="432" t="s">
        <v>201</v>
      </c>
      <c r="BY39" s="433"/>
      <c r="BZ39" s="433"/>
      <c r="CA39" s="433"/>
      <c r="CB39" s="433"/>
      <c r="CC39" s="433"/>
      <c r="CD39" s="433"/>
      <c r="CE39" s="433"/>
      <c r="CF39" s="433"/>
      <c r="CG39" s="434"/>
      <c r="CH39" s="443"/>
      <c r="CI39" s="444"/>
      <c r="CJ39" s="444"/>
      <c r="CK39" s="444"/>
      <c r="CL39" s="444"/>
      <c r="CM39" s="444"/>
      <c r="CN39" s="444"/>
      <c r="CO39" s="444"/>
      <c r="CP39" s="444"/>
      <c r="CQ39" s="444"/>
      <c r="CR39" s="444"/>
      <c r="CS39" s="444"/>
      <c r="CT39" s="444"/>
      <c r="CU39" s="444"/>
      <c r="CV39" s="444"/>
      <c r="CW39" s="444"/>
      <c r="CX39" s="444"/>
    </row>
    <row r="40" spans="1:105" s="44" customFormat="1" ht="11.25" customHeight="1" x14ac:dyDescent="0.2">
      <c r="A40" s="432" t="s">
        <v>256</v>
      </c>
      <c r="B40" s="433"/>
      <c r="C40" s="433"/>
      <c r="D40" s="433"/>
      <c r="E40" s="433"/>
      <c r="F40" s="433"/>
      <c r="G40" s="433"/>
      <c r="H40" s="434"/>
      <c r="I40" s="111"/>
      <c r="J40" s="435" t="s">
        <v>257</v>
      </c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435"/>
      <c r="BN40" s="435"/>
      <c r="BO40" s="435"/>
      <c r="BP40" s="435"/>
      <c r="BQ40" s="435"/>
      <c r="BR40" s="435"/>
      <c r="BS40" s="435"/>
      <c r="BT40" s="435"/>
      <c r="BU40" s="435"/>
      <c r="BV40" s="435"/>
      <c r="BW40" s="436"/>
      <c r="BX40" s="432" t="s">
        <v>201</v>
      </c>
      <c r="BY40" s="433"/>
      <c r="BZ40" s="433"/>
      <c r="CA40" s="433"/>
      <c r="CB40" s="433"/>
      <c r="CC40" s="433"/>
      <c r="CD40" s="433"/>
      <c r="CE40" s="433"/>
      <c r="CF40" s="433"/>
      <c r="CG40" s="434"/>
      <c r="CH40" s="443">
        <f>SUM(CH41:CX44)</f>
        <v>185.54300000000001</v>
      </c>
      <c r="CI40" s="444"/>
      <c r="CJ40" s="444"/>
      <c r="CK40" s="444"/>
      <c r="CL40" s="444"/>
      <c r="CM40" s="444"/>
      <c r="CN40" s="444"/>
      <c r="CO40" s="444"/>
      <c r="CP40" s="444"/>
      <c r="CQ40" s="444"/>
      <c r="CR40" s="444"/>
      <c r="CS40" s="444"/>
      <c r="CT40" s="444"/>
      <c r="CU40" s="444"/>
      <c r="CV40" s="444"/>
      <c r="CW40" s="444"/>
      <c r="CX40" s="444"/>
    </row>
    <row r="41" spans="1:105" s="44" customFormat="1" ht="11.25" customHeight="1" x14ac:dyDescent="0.2">
      <c r="A41" s="432" t="s">
        <v>258</v>
      </c>
      <c r="B41" s="433"/>
      <c r="C41" s="433"/>
      <c r="D41" s="433"/>
      <c r="E41" s="433"/>
      <c r="F41" s="433"/>
      <c r="G41" s="433"/>
      <c r="H41" s="434"/>
      <c r="I41" s="111"/>
      <c r="J41" s="435" t="s">
        <v>259</v>
      </c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435"/>
      <c r="AZ41" s="435"/>
      <c r="BA41" s="435"/>
      <c r="BB41" s="435"/>
      <c r="BC41" s="435"/>
      <c r="BD41" s="435"/>
      <c r="BE41" s="435"/>
      <c r="BF41" s="435"/>
      <c r="BG41" s="435"/>
      <c r="BH41" s="435"/>
      <c r="BI41" s="435"/>
      <c r="BJ41" s="435"/>
      <c r="BK41" s="435"/>
      <c r="BL41" s="435"/>
      <c r="BM41" s="435"/>
      <c r="BN41" s="435"/>
      <c r="BO41" s="435"/>
      <c r="BP41" s="435"/>
      <c r="BQ41" s="435"/>
      <c r="BR41" s="435"/>
      <c r="BS41" s="435"/>
      <c r="BT41" s="435"/>
      <c r="BU41" s="435"/>
      <c r="BV41" s="435"/>
      <c r="BW41" s="436"/>
      <c r="BX41" s="432" t="s">
        <v>201</v>
      </c>
      <c r="BY41" s="433"/>
      <c r="BZ41" s="433"/>
      <c r="CA41" s="433"/>
      <c r="CB41" s="433"/>
      <c r="CC41" s="433"/>
      <c r="CD41" s="433"/>
      <c r="CE41" s="433"/>
      <c r="CF41" s="433"/>
      <c r="CG41" s="434"/>
      <c r="CH41" s="443">
        <v>1.9419999999999999</v>
      </c>
      <c r="CI41" s="444"/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</row>
    <row r="42" spans="1:105" s="44" customFormat="1" ht="22.5" customHeight="1" x14ac:dyDescent="0.2">
      <c r="A42" s="432" t="s">
        <v>260</v>
      </c>
      <c r="B42" s="433"/>
      <c r="C42" s="433"/>
      <c r="D42" s="433"/>
      <c r="E42" s="433"/>
      <c r="F42" s="433"/>
      <c r="G42" s="433"/>
      <c r="H42" s="434"/>
      <c r="I42" s="111"/>
      <c r="J42" s="435" t="s">
        <v>261</v>
      </c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435"/>
      <c r="AU42" s="435"/>
      <c r="AV42" s="435"/>
      <c r="AW42" s="435"/>
      <c r="AX42" s="435"/>
      <c r="AY42" s="435"/>
      <c r="AZ42" s="435"/>
      <c r="BA42" s="435"/>
      <c r="BB42" s="435"/>
      <c r="BC42" s="435"/>
      <c r="BD42" s="435"/>
      <c r="BE42" s="435"/>
      <c r="BF42" s="435"/>
      <c r="BG42" s="435"/>
      <c r="BH42" s="435"/>
      <c r="BI42" s="435"/>
      <c r="BJ42" s="435"/>
      <c r="BK42" s="435"/>
      <c r="BL42" s="435"/>
      <c r="BM42" s="435"/>
      <c r="BN42" s="435"/>
      <c r="BO42" s="435"/>
      <c r="BP42" s="435"/>
      <c r="BQ42" s="435"/>
      <c r="BR42" s="435"/>
      <c r="BS42" s="435"/>
      <c r="BT42" s="435"/>
      <c r="BU42" s="435"/>
      <c r="BV42" s="435"/>
      <c r="BW42" s="436"/>
      <c r="BX42" s="432" t="s">
        <v>201</v>
      </c>
      <c r="BY42" s="433"/>
      <c r="BZ42" s="433"/>
      <c r="CA42" s="433"/>
      <c r="CB42" s="433"/>
      <c r="CC42" s="433"/>
      <c r="CD42" s="433"/>
      <c r="CE42" s="433"/>
      <c r="CF42" s="433"/>
      <c r="CG42" s="434"/>
      <c r="CH42" s="443">
        <f>179.189+4.412</f>
        <v>183.601</v>
      </c>
      <c r="CI42" s="444"/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  <c r="DA42" s="44" t="s">
        <v>669</v>
      </c>
    </row>
    <row r="43" spans="1:105" s="44" customFormat="1" ht="11.25" customHeight="1" x14ac:dyDescent="0.2">
      <c r="A43" s="432" t="s">
        <v>262</v>
      </c>
      <c r="B43" s="433"/>
      <c r="C43" s="433"/>
      <c r="D43" s="433"/>
      <c r="E43" s="433"/>
      <c r="F43" s="433"/>
      <c r="G43" s="433"/>
      <c r="H43" s="434"/>
      <c r="I43" s="111"/>
      <c r="J43" s="435" t="s">
        <v>263</v>
      </c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35"/>
      <c r="BL43" s="435"/>
      <c r="BM43" s="435"/>
      <c r="BN43" s="435"/>
      <c r="BO43" s="435"/>
      <c r="BP43" s="435"/>
      <c r="BQ43" s="435"/>
      <c r="BR43" s="435"/>
      <c r="BS43" s="435"/>
      <c r="BT43" s="435"/>
      <c r="BU43" s="435"/>
      <c r="BV43" s="435"/>
      <c r="BW43" s="436"/>
      <c r="BX43" s="432" t="s">
        <v>201</v>
      </c>
      <c r="BY43" s="433"/>
      <c r="BZ43" s="433"/>
      <c r="CA43" s="433"/>
      <c r="CB43" s="433"/>
      <c r="CC43" s="433"/>
      <c r="CD43" s="433"/>
      <c r="CE43" s="433"/>
      <c r="CF43" s="433"/>
      <c r="CG43" s="434"/>
      <c r="CH43" s="443"/>
      <c r="CI43" s="444"/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</row>
    <row r="44" spans="1:105" s="44" customFormat="1" ht="11.25" customHeight="1" x14ac:dyDescent="0.2">
      <c r="A44" s="432" t="s">
        <v>264</v>
      </c>
      <c r="B44" s="433"/>
      <c r="C44" s="433"/>
      <c r="D44" s="433"/>
      <c r="E44" s="433"/>
      <c r="F44" s="433"/>
      <c r="G44" s="433"/>
      <c r="H44" s="434"/>
      <c r="I44" s="111"/>
      <c r="J44" s="435" t="s">
        <v>215</v>
      </c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435"/>
      <c r="AU44" s="435"/>
      <c r="AV44" s="435"/>
      <c r="AW44" s="435"/>
      <c r="AX44" s="435"/>
      <c r="AY44" s="435"/>
      <c r="AZ44" s="435"/>
      <c r="BA44" s="435"/>
      <c r="BB44" s="435"/>
      <c r="BC44" s="435"/>
      <c r="BD44" s="435"/>
      <c r="BE44" s="435"/>
      <c r="BF44" s="435"/>
      <c r="BG44" s="435"/>
      <c r="BH44" s="435"/>
      <c r="BI44" s="435"/>
      <c r="BJ44" s="435"/>
      <c r="BK44" s="435"/>
      <c r="BL44" s="435"/>
      <c r="BM44" s="435"/>
      <c r="BN44" s="435"/>
      <c r="BO44" s="435"/>
      <c r="BP44" s="435"/>
      <c r="BQ44" s="435"/>
      <c r="BR44" s="435"/>
      <c r="BS44" s="435"/>
      <c r="BT44" s="435"/>
      <c r="BU44" s="435"/>
      <c r="BV44" s="435"/>
      <c r="BW44" s="436"/>
      <c r="BX44" s="432" t="s">
        <v>201</v>
      </c>
      <c r="BY44" s="433"/>
      <c r="BZ44" s="433"/>
      <c r="CA44" s="433"/>
      <c r="CB44" s="433"/>
      <c r="CC44" s="433"/>
      <c r="CD44" s="433"/>
      <c r="CE44" s="433"/>
      <c r="CF44" s="433"/>
      <c r="CG44" s="434"/>
      <c r="CH44" s="443"/>
      <c r="CI44" s="444"/>
      <c r="CJ44" s="444"/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  <c r="CZ44" s="44" t="s">
        <v>476</v>
      </c>
    </row>
    <row r="45" spans="1:105" s="44" customFormat="1" ht="11.25" customHeight="1" x14ac:dyDescent="0.2">
      <c r="A45" s="440" t="s">
        <v>265</v>
      </c>
      <c r="B45" s="441"/>
      <c r="C45" s="441"/>
      <c r="D45" s="441"/>
      <c r="E45" s="441"/>
      <c r="F45" s="441"/>
      <c r="G45" s="441"/>
      <c r="H45" s="442"/>
      <c r="I45" s="114"/>
      <c r="J45" s="445" t="s">
        <v>266</v>
      </c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  <c r="BJ45" s="445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6"/>
      <c r="BX45" s="432" t="s">
        <v>201</v>
      </c>
      <c r="BY45" s="433"/>
      <c r="BZ45" s="433"/>
      <c r="CA45" s="433"/>
      <c r="CB45" s="433"/>
      <c r="CC45" s="433"/>
      <c r="CD45" s="433"/>
      <c r="CE45" s="433"/>
      <c r="CF45" s="433"/>
      <c r="CG45" s="434"/>
      <c r="CH45" s="447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</row>
    <row r="46" spans="1:105" s="44" customFormat="1" ht="11.25" customHeight="1" x14ac:dyDescent="0.2">
      <c r="A46" s="440" t="s">
        <v>267</v>
      </c>
      <c r="B46" s="441"/>
      <c r="C46" s="441"/>
      <c r="D46" s="441"/>
      <c r="E46" s="441"/>
      <c r="F46" s="441"/>
      <c r="G46" s="441"/>
      <c r="H46" s="442"/>
      <c r="I46" s="114"/>
      <c r="J46" s="445" t="s">
        <v>268</v>
      </c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6"/>
      <c r="BX46" s="432" t="s">
        <v>201</v>
      </c>
      <c r="BY46" s="433"/>
      <c r="BZ46" s="433"/>
      <c r="CA46" s="433"/>
      <c r="CB46" s="433"/>
      <c r="CC46" s="433"/>
      <c r="CD46" s="433"/>
      <c r="CE46" s="433"/>
      <c r="CF46" s="433"/>
      <c r="CG46" s="434"/>
      <c r="CH46" s="447">
        <f>SUM(CH47:CX52)</f>
        <v>16.356999999999999</v>
      </c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  <c r="CX46" s="448"/>
    </row>
    <row r="47" spans="1:105" s="44" customFormat="1" ht="11.25" customHeight="1" x14ac:dyDescent="0.2">
      <c r="A47" s="432" t="s">
        <v>269</v>
      </c>
      <c r="B47" s="433"/>
      <c r="C47" s="433"/>
      <c r="D47" s="433"/>
      <c r="E47" s="433"/>
      <c r="F47" s="433"/>
      <c r="G47" s="433"/>
      <c r="H47" s="434"/>
      <c r="I47" s="111"/>
      <c r="J47" s="435" t="s">
        <v>270</v>
      </c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  <c r="AS47" s="435"/>
      <c r="AT47" s="435"/>
      <c r="AU47" s="435"/>
      <c r="AV47" s="435"/>
      <c r="AW47" s="435"/>
      <c r="AX47" s="435"/>
      <c r="AY47" s="435"/>
      <c r="AZ47" s="435"/>
      <c r="BA47" s="435"/>
      <c r="BB47" s="435"/>
      <c r="BC47" s="435"/>
      <c r="BD47" s="435"/>
      <c r="BE47" s="435"/>
      <c r="BF47" s="435"/>
      <c r="BG47" s="435"/>
      <c r="BH47" s="435"/>
      <c r="BI47" s="435"/>
      <c r="BJ47" s="435"/>
      <c r="BK47" s="435"/>
      <c r="BL47" s="435"/>
      <c r="BM47" s="435"/>
      <c r="BN47" s="435"/>
      <c r="BO47" s="435"/>
      <c r="BP47" s="435"/>
      <c r="BQ47" s="435"/>
      <c r="BR47" s="435"/>
      <c r="BS47" s="435"/>
      <c r="BT47" s="435"/>
      <c r="BU47" s="435"/>
      <c r="BV47" s="435"/>
      <c r="BW47" s="436"/>
      <c r="BX47" s="432" t="s">
        <v>201</v>
      </c>
      <c r="BY47" s="433"/>
      <c r="BZ47" s="433"/>
      <c r="CA47" s="433"/>
      <c r="CB47" s="433"/>
      <c r="CC47" s="433"/>
      <c r="CD47" s="433"/>
      <c r="CE47" s="433"/>
      <c r="CF47" s="433"/>
      <c r="CG47" s="434"/>
      <c r="CH47" s="443"/>
      <c r="CI47" s="444"/>
      <c r="CJ47" s="444"/>
      <c r="CK47" s="444"/>
      <c r="CL47" s="444"/>
      <c r="CM47" s="444"/>
      <c r="CN47" s="444"/>
      <c r="CO47" s="444"/>
      <c r="CP47" s="444"/>
      <c r="CQ47" s="444"/>
      <c r="CR47" s="444"/>
      <c r="CS47" s="444"/>
      <c r="CT47" s="444"/>
      <c r="CU47" s="444"/>
      <c r="CV47" s="444"/>
      <c r="CW47" s="444"/>
      <c r="CX47" s="444"/>
    </row>
    <row r="48" spans="1:105" s="44" customFormat="1" ht="11.25" customHeight="1" x14ac:dyDescent="0.2">
      <c r="A48" s="432" t="s">
        <v>271</v>
      </c>
      <c r="B48" s="433"/>
      <c r="C48" s="433"/>
      <c r="D48" s="433"/>
      <c r="E48" s="433"/>
      <c r="F48" s="433"/>
      <c r="G48" s="433"/>
      <c r="H48" s="434"/>
      <c r="I48" s="111"/>
      <c r="J48" s="435" t="s">
        <v>272</v>
      </c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  <c r="AS48" s="435"/>
      <c r="AT48" s="435"/>
      <c r="AU48" s="435"/>
      <c r="AV48" s="435"/>
      <c r="AW48" s="435"/>
      <c r="AX48" s="435"/>
      <c r="AY48" s="435"/>
      <c r="AZ48" s="435"/>
      <c r="BA48" s="435"/>
      <c r="BB48" s="435"/>
      <c r="BC48" s="435"/>
      <c r="BD48" s="435"/>
      <c r="BE48" s="435"/>
      <c r="BF48" s="435"/>
      <c r="BG48" s="435"/>
      <c r="BH48" s="435"/>
      <c r="BI48" s="435"/>
      <c r="BJ48" s="435"/>
      <c r="BK48" s="435"/>
      <c r="BL48" s="435"/>
      <c r="BM48" s="435"/>
      <c r="BN48" s="435"/>
      <c r="BO48" s="435"/>
      <c r="BP48" s="435"/>
      <c r="BQ48" s="435"/>
      <c r="BR48" s="435"/>
      <c r="BS48" s="435"/>
      <c r="BT48" s="435"/>
      <c r="BU48" s="435"/>
      <c r="BV48" s="435"/>
      <c r="BW48" s="436"/>
      <c r="BX48" s="432" t="s">
        <v>201</v>
      </c>
      <c r="BY48" s="433"/>
      <c r="BZ48" s="433"/>
      <c r="CA48" s="433"/>
      <c r="CB48" s="433"/>
      <c r="CC48" s="433"/>
      <c r="CD48" s="433"/>
      <c r="CE48" s="433"/>
      <c r="CF48" s="433"/>
      <c r="CG48" s="434"/>
      <c r="CH48" s="443">
        <f>4.412+11.945</f>
        <v>16.356999999999999</v>
      </c>
      <c r="CI48" s="444"/>
      <c r="CJ48" s="444"/>
      <c r="CK48" s="444"/>
      <c r="CL48" s="444"/>
      <c r="CM48" s="444"/>
      <c r="CN48" s="444"/>
      <c r="CO48" s="444"/>
      <c r="CP48" s="444"/>
      <c r="CQ48" s="444"/>
      <c r="CR48" s="444"/>
      <c r="CS48" s="444"/>
      <c r="CT48" s="444"/>
      <c r="CU48" s="444"/>
      <c r="CV48" s="444"/>
      <c r="CW48" s="444"/>
      <c r="CX48" s="444"/>
    </row>
    <row r="49" spans="1:104" s="44" customFormat="1" ht="11.25" customHeight="1" x14ac:dyDescent="0.2">
      <c r="A49" s="432" t="s">
        <v>273</v>
      </c>
      <c r="B49" s="433"/>
      <c r="C49" s="433"/>
      <c r="D49" s="433"/>
      <c r="E49" s="433"/>
      <c r="F49" s="433"/>
      <c r="G49" s="433"/>
      <c r="H49" s="434"/>
      <c r="I49" s="111"/>
      <c r="J49" s="435" t="s">
        <v>274</v>
      </c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5"/>
      <c r="BE49" s="435"/>
      <c r="BF49" s="435"/>
      <c r="BG49" s="435"/>
      <c r="BH49" s="435"/>
      <c r="BI49" s="435"/>
      <c r="BJ49" s="435"/>
      <c r="BK49" s="435"/>
      <c r="BL49" s="435"/>
      <c r="BM49" s="435"/>
      <c r="BN49" s="435"/>
      <c r="BO49" s="435"/>
      <c r="BP49" s="435"/>
      <c r="BQ49" s="435"/>
      <c r="BR49" s="435"/>
      <c r="BS49" s="435"/>
      <c r="BT49" s="435"/>
      <c r="BU49" s="435"/>
      <c r="BV49" s="435"/>
      <c r="BW49" s="436"/>
      <c r="BX49" s="432" t="s">
        <v>201</v>
      </c>
      <c r="BY49" s="433"/>
      <c r="BZ49" s="433"/>
      <c r="CA49" s="433"/>
      <c r="CB49" s="433"/>
      <c r="CC49" s="433"/>
      <c r="CD49" s="433"/>
      <c r="CE49" s="433"/>
      <c r="CF49" s="433"/>
      <c r="CG49" s="434"/>
      <c r="CH49" s="443"/>
      <c r="CI49" s="444"/>
      <c r="CJ49" s="444"/>
      <c r="CK49" s="444"/>
      <c r="CL49" s="444"/>
      <c r="CM49" s="444"/>
      <c r="CN49" s="444"/>
      <c r="CO49" s="444"/>
      <c r="CP49" s="444"/>
      <c r="CQ49" s="444"/>
      <c r="CR49" s="444"/>
      <c r="CS49" s="444"/>
      <c r="CT49" s="444"/>
      <c r="CU49" s="444"/>
      <c r="CV49" s="444"/>
      <c r="CW49" s="444"/>
      <c r="CX49" s="444"/>
    </row>
    <row r="50" spans="1:104" s="44" customFormat="1" ht="11.25" customHeight="1" x14ac:dyDescent="0.2">
      <c r="A50" s="432" t="s">
        <v>275</v>
      </c>
      <c r="B50" s="433"/>
      <c r="C50" s="433"/>
      <c r="D50" s="433"/>
      <c r="E50" s="433"/>
      <c r="F50" s="433"/>
      <c r="G50" s="433"/>
      <c r="H50" s="434"/>
      <c r="I50" s="111"/>
      <c r="J50" s="435" t="s">
        <v>276</v>
      </c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5"/>
      <c r="BF50" s="435"/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5"/>
      <c r="BT50" s="435"/>
      <c r="BU50" s="435"/>
      <c r="BV50" s="435"/>
      <c r="BW50" s="436"/>
      <c r="BX50" s="432" t="s">
        <v>201</v>
      </c>
      <c r="BY50" s="433"/>
      <c r="BZ50" s="433"/>
      <c r="CA50" s="433"/>
      <c r="CB50" s="433"/>
      <c r="CC50" s="433"/>
      <c r="CD50" s="433"/>
      <c r="CE50" s="433"/>
      <c r="CF50" s="433"/>
      <c r="CG50" s="434"/>
      <c r="CH50" s="443"/>
      <c r="CI50" s="444"/>
      <c r="CJ50" s="444"/>
      <c r="CK50" s="444"/>
      <c r="CL50" s="444"/>
      <c r="CM50" s="444"/>
      <c r="CN50" s="444"/>
      <c r="CO50" s="444"/>
      <c r="CP50" s="444"/>
      <c r="CQ50" s="444"/>
      <c r="CR50" s="444"/>
      <c r="CS50" s="444"/>
      <c r="CT50" s="444"/>
      <c r="CU50" s="444"/>
      <c r="CV50" s="444"/>
      <c r="CW50" s="444"/>
      <c r="CX50" s="444"/>
    </row>
    <row r="51" spans="1:104" s="44" customFormat="1" ht="11.25" customHeight="1" x14ac:dyDescent="0.2">
      <c r="A51" s="432" t="s">
        <v>277</v>
      </c>
      <c r="B51" s="433"/>
      <c r="C51" s="433"/>
      <c r="D51" s="433"/>
      <c r="E51" s="433"/>
      <c r="F51" s="433"/>
      <c r="G51" s="433"/>
      <c r="H51" s="434"/>
      <c r="I51" s="111"/>
      <c r="J51" s="435" t="s">
        <v>278</v>
      </c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5"/>
      <c r="BE51" s="435"/>
      <c r="BF51" s="435"/>
      <c r="BG51" s="435"/>
      <c r="BH51" s="435"/>
      <c r="BI51" s="435"/>
      <c r="BJ51" s="435"/>
      <c r="BK51" s="435"/>
      <c r="BL51" s="435"/>
      <c r="BM51" s="435"/>
      <c r="BN51" s="435"/>
      <c r="BO51" s="435"/>
      <c r="BP51" s="435"/>
      <c r="BQ51" s="435"/>
      <c r="BR51" s="435"/>
      <c r="BS51" s="435"/>
      <c r="BT51" s="435"/>
      <c r="BU51" s="435"/>
      <c r="BV51" s="435"/>
      <c r="BW51" s="436"/>
      <c r="BX51" s="432" t="s">
        <v>201</v>
      </c>
      <c r="BY51" s="433"/>
      <c r="BZ51" s="433"/>
      <c r="CA51" s="433"/>
      <c r="CB51" s="433"/>
      <c r="CC51" s="433"/>
      <c r="CD51" s="433"/>
      <c r="CE51" s="433"/>
      <c r="CF51" s="433"/>
      <c r="CG51" s="434"/>
      <c r="CH51" s="443"/>
      <c r="CI51" s="444"/>
      <c r="CJ51" s="444"/>
      <c r="CK51" s="444"/>
      <c r="CL51" s="444"/>
      <c r="CM51" s="444"/>
      <c r="CN51" s="444"/>
      <c r="CO51" s="444"/>
      <c r="CP51" s="444"/>
      <c r="CQ51" s="444"/>
      <c r="CR51" s="444"/>
      <c r="CS51" s="444"/>
      <c r="CT51" s="444"/>
      <c r="CU51" s="444"/>
      <c r="CV51" s="444"/>
      <c r="CW51" s="444"/>
      <c r="CX51" s="444"/>
    </row>
    <row r="52" spans="1:104" s="44" customFormat="1" ht="11.25" customHeight="1" x14ac:dyDescent="0.2">
      <c r="A52" s="432" t="s">
        <v>279</v>
      </c>
      <c r="B52" s="433"/>
      <c r="C52" s="433"/>
      <c r="D52" s="433"/>
      <c r="E52" s="433"/>
      <c r="F52" s="433"/>
      <c r="G52" s="433"/>
      <c r="H52" s="434"/>
      <c r="I52" s="111"/>
      <c r="J52" s="435" t="s">
        <v>215</v>
      </c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5"/>
      <c r="BE52" s="435"/>
      <c r="BF52" s="435"/>
      <c r="BG52" s="435"/>
      <c r="BH52" s="435"/>
      <c r="BI52" s="435"/>
      <c r="BJ52" s="435"/>
      <c r="BK52" s="435"/>
      <c r="BL52" s="435"/>
      <c r="BM52" s="435"/>
      <c r="BN52" s="435"/>
      <c r="BO52" s="435"/>
      <c r="BP52" s="435"/>
      <c r="BQ52" s="435"/>
      <c r="BR52" s="435"/>
      <c r="BS52" s="435"/>
      <c r="BT52" s="435"/>
      <c r="BU52" s="435"/>
      <c r="BV52" s="435"/>
      <c r="BW52" s="436"/>
      <c r="BX52" s="432" t="s">
        <v>201</v>
      </c>
      <c r="BY52" s="433"/>
      <c r="BZ52" s="433"/>
      <c r="CA52" s="433"/>
      <c r="CB52" s="433"/>
      <c r="CC52" s="433"/>
      <c r="CD52" s="433"/>
      <c r="CE52" s="433"/>
      <c r="CF52" s="433"/>
      <c r="CG52" s="434"/>
      <c r="CH52" s="443"/>
      <c r="CI52" s="444"/>
      <c r="CJ52" s="444"/>
      <c r="CK52" s="444"/>
      <c r="CL52" s="444"/>
      <c r="CM52" s="444"/>
      <c r="CN52" s="444"/>
      <c r="CO52" s="444"/>
      <c r="CP52" s="444"/>
      <c r="CQ52" s="444"/>
      <c r="CR52" s="444"/>
      <c r="CS52" s="444"/>
      <c r="CT52" s="444"/>
      <c r="CU52" s="444"/>
      <c r="CV52" s="444"/>
      <c r="CW52" s="444"/>
      <c r="CX52" s="444"/>
      <c r="CZ52" s="44" t="s">
        <v>479</v>
      </c>
    </row>
    <row r="53" spans="1:104" s="113" customFormat="1" ht="11.25" customHeight="1" x14ac:dyDescent="0.15">
      <c r="A53" s="440">
        <v>2</v>
      </c>
      <c r="B53" s="441"/>
      <c r="C53" s="441"/>
      <c r="D53" s="441"/>
      <c r="E53" s="441"/>
      <c r="F53" s="441"/>
      <c r="G53" s="441"/>
      <c r="H53" s="442"/>
      <c r="I53" s="114"/>
      <c r="J53" s="445" t="s">
        <v>280</v>
      </c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6"/>
      <c r="BX53" s="440" t="s">
        <v>201</v>
      </c>
      <c r="BY53" s="441"/>
      <c r="BZ53" s="441"/>
      <c r="CA53" s="441"/>
      <c r="CB53" s="441"/>
      <c r="CC53" s="441"/>
      <c r="CD53" s="441"/>
      <c r="CE53" s="441"/>
      <c r="CF53" s="441"/>
      <c r="CG53" s="442"/>
      <c r="CH53" s="447"/>
      <c r="CI53" s="448"/>
      <c r="CJ53" s="448"/>
      <c r="CK53" s="448"/>
      <c r="CL53" s="448"/>
      <c r="CM53" s="448"/>
      <c r="CN53" s="448"/>
      <c r="CO53" s="448"/>
      <c r="CP53" s="448"/>
      <c r="CQ53" s="448"/>
      <c r="CR53" s="448"/>
      <c r="CS53" s="448"/>
      <c r="CT53" s="448"/>
      <c r="CU53" s="448"/>
      <c r="CV53" s="448"/>
      <c r="CW53" s="448"/>
      <c r="CX53" s="448"/>
    </row>
    <row r="54" spans="1:104" s="113" customFormat="1" ht="11.25" customHeight="1" x14ac:dyDescent="0.15">
      <c r="A54" s="440">
        <v>3</v>
      </c>
      <c r="B54" s="441"/>
      <c r="C54" s="441"/>
      <c r="D54" s="441"/>
      <c r="E54" s="441"/>
      <c r="F54" s="441"/>
      <c r="G54" s="441"/>
      <c r="H54" s="442"/>
      <c r="I54" s="114"/>
      <c r="J54" s="445" t="s">
        <v>281</v>
      </c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6"/>
      <c r="BX54" s="440" t="s">
        <v>201</v>
      </c>
      <c r="BY54" s="441"/>
      <c r="BZ54" s="441"/>
      <c r="CA54" s="441"/>
      <c r="CB54" s="441"/>
      <c r="CC54" s="441"/>
      <c r="CD54" s="441"/>
      <c r="CE54" s="441"/>
      <c r="CF54" s="441"/>
      <c r="CG54" s="442"/>
      <c r="CH54" s="447">
        <f>SUM(CH55:CX59)</f>
        <v>0</v>
      </c>
      <c r="CI54" s="448"/>
      <c r="CJ54" s="448"/>
      <c r="CK54" s="448"/>
      <c r="CL54" s="448"/>
      <c r="CM54" s="448"/>
      <c r="CN54" s="448"/>
      <c r="CO54" s="448"/>
      <c r="CP54" s="448"/>
      <c r="CQ54" s="448"/>
      <c r="CR54" s="448"/>
      <c r="CS54" s="448"/>
      <c r="CT54" s="448"/>
      <c r="CU54" s="448"/>
      <c r="CV54" s="448"/>
      <c r="CW54" s="448"/>
      <c r="CX54" s="448"/>
    </row>
    <row r="55" spans="1:104" s="44" customFormat="1" ht="11.25" customHeight="1" x14ac:dyDescent="0.2">
      <c r="A55" s="432" t="s">
        <v>282</v>
      </c>
      <c r="B55" s="433"/>
      <c r="C55" s="433"/>
      <c r="D55" s="433"/>
      <c r="E55" s="433"/>
      <c r="F55" s="433"/>
      <c r="G55" s="433"/>
      <c r="H55" s="434"/>
      <c r="I55" s="111"/>
      <c r="J55" s="435" t="s">
        <v>283</v>
      </c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  <c r="AZ55" s="435"/>
      <c r="BA55" s="435"/>
      <c r="BB55" s="435"/>
      <c r="BC55" s="435"/>
      <c r="BD55" s="435"/>
      <c r="BE55" s="435"/>
      <c r="BF55" s="435"/>
      <c r="BG55" s="435"/>
      <c r="BH55" s="435"/>
      <c r="BI55" s="435"/>
      <c r="BJ55" s="435"/>
      <c r="BK55" s="435"/>
      <c r="BL55" s="435"/>
      <c r="BM55" s="435"/>
      <c r="BN55" s="435"/>
      <c r="BO55" s="435"/>
      <c r="BP55" s="435"/>
      <c r="BQ55" s="435"/>
      <c r="BR55" s="435"/>
      <c r="BS55" s="435"/>
      <c r="BT55" s="435"/>
      <c r="BU55" s="435"/>
      <c r="BV55" s="435"/>
      <c r="BW55" s="436"/>
      <c r="BX55" s="432" t="s">
        <v>201</v>
      </c>
      <c r="BY55" s="433"/>
      <c r="BZ55" s="433"/>
      <c r="CA55" s="433"/>
      <c r="CB55" s="433"/>
      <c r="CC55" s="433"/>
      <c r="CD55" s="433"/>
      <c r="CE55" s="433"/>
      <c r="CF55" s="433"/>
      <c r="CG55" s="434"/>
      <c r="CH55" s="443"/>
      <c r="CI55" s="444"/>
      <c r="CJ55" s="444"/>
      <c r="CK55" s="444"/>
      <c r="CL55" s="444"/>
      <c r="CM55" s="444"/>
      <c r="CN55" s="444"/>
      <c r="CO55" s="444"/>
      <c r="CP55" s="444"/>
      <c r="CQ55" s="444"/>
      <c r="CR55" s="444"/>
      <c r="CS55" s="444"/>
      <c r="CT55" s="444"/>
      <c r="CU55" s="444"/>
      <c r="CV55" s="444"/>
      <c r="CW55" s="444"/>
      <c r="CX55" s="444"/>
    </row>
    <row r="56" spans="1:104" s="44" customFormat="1" ht="11.25" customHeight="1" x14ac:dyDescent="0.2">
      <c r="A56" s="432" t="s">
        <v>284</v>
      </c>
      <c r="B56" s="433"/>
      <c r="C56" s="433"/>
      <c r="D56" s="433"/>
      <c r="E56" s="433"/>
      <c r="F56" s="433"/>
      <c r="G56" s="433"/>
      <c r="H56" s="434"/>
      <c r="I56" s="111"/>
      <c r="J56" s="435" t="s">
        <v>285</v>
      </c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  <c r="BL56" s="435"/>
      <c r="BM56" s="435"/>
      <c r="BN56" s="435"/>
      <c r="BO56" s="435"/>
      <c r="BP56" s="435"/>
      <c r="BQ56" s="435"/>
      <c r="BR56" s="435"/>
      <c r="BS56" s="435"/>
      <c r="BT56" s="435"/>
      <c r="BU56" s="435"/>
      <c r="BV56" s="435"/>
      <c r="BW56" s="436"/>
      <c r="BX56" s="432" t="s">
        <v>201</v>
      </c>
      <c r="BY56" s="433"/>
      <c r="BZ56" s="433"/>
      <c r="CA56" s="433"/>
      <c r="CB56" s="433"/>
      <c r="CC56" s="433"/>
      <c r="CD56" s="433"/>
      <c r="CE56" s="433"/>
      <c r="CF56" s="433"/>
      <c r="CG56" s="434"/>
      <c r="CH56" s="443"/>
      <c r="CI56" s="444"/>
      <c r="CJ56" s="444"/>
      <c r="CK56" s="444"/>
      <c r="CL56" s="444"/>
      <c r="CM56" s="444"/>
      <c r="CN56" s="444"/>
      <c r="CO56" s="444"/>
      <c r="CP56" s="444"/>
      <c r="CQ56" s="444"/>
      <c r="CR56" s="444"/>
      <c r="CS56" s="444"/>
      <c r="CT56" s="444"/>
      <c r="CU56" s="444"/>
      <c r="CV56" s="444"/>
      <c r="CW56" s="444"/>
      <c r="CX56" s="444"/>
    </row>
    <row r="57" spans="1:104" s="44" customFormat="1" ht="11.25" x14ac:dyDescent="0.2">
      <c r="A57" s="432" t="s">
        <v>286</v>
      </c>
      <c r="B57" s="433"/>
      <c r="C57" s="433"/>
      <c r="D57" s="433"/>
      <c r="E57" s="433"/>
      <c r="F57" s="433"/>
      <c r="G57" s="433"/>
      <c r="H57" s="434"/>
      <c r="I57" s="111"/>
      <c r="J57" s="435" t="s">
        <v>287</v>
      </c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  <c r="BL57" s="435"/>
      <c r="BM57" s="435"/>
      <c r="BN57" s="435"/>
      <c r="BO57" s="435"/>
      <c r="BP57" s="435"/>
      <c r="BQ57" s="435"/>
      <c r="BR57" s="435"/>
      <c r="BS57" s="435"/>
      <c r="BT57" s="435"/>
      <c r="BU57" s="435"/>
      <c r="BV57" s="435"/>
      <c r="BW57" s="436"/>
      <c r="BX57" s="432" t="s">
        <v>201</v>
      </c>
      <c r="BY57" s="433"/>
      <c r="BZ57" s="433"/>
      <c r="CA57" s="433"/>
      <c r="CB57" s="433"/>
      <c r="CC57" s="433"/>
      <c r="CD57" s="433"/>
      <c r="CE57" s="433"/>
      <c r="CF57" s="433"/>
      <c r="CG57" s="434"/>
      <c r="CH57" s="443"/>
      <c r="CI57" s="444"/>
      <c r="CJ57" s="444"/>
      <c r="CK57" s="444"/>
      <c r="CL57" s="444"/>
      <c r="CM57" s="444"/>
      <c r="CN57" s="444"/>
      <c r="CO57" s="444"/>
      <c r="CP57" s="444"/>
      <c r="CQ57" s="444"/>
      <c r="CR57" s="444"/>
      <c r="CS57" s="444"/>
      <c r="CT57" s="444"/>
      <c r="CU57" s="444"/>
      <c r="CV57" s="444"/>
      <c r="CW57" s="444"/>
      <c r="CX57" s="444"/>
    </row>
    <row r="58" spans="1:104" s="44" customFormat="1" ht="11.25" x14ac:dyDescent="0.2">
      <c r="A58" s="432" t="s">
        <v>288</v>
      </c>
      <c r="B58" s="433"/>
      <c r="C58" s="433"/>
      <c r="D58" s="433"/>
      <c r="E58" s="433"/>
      <c r="F58" s="433"/>
      <c r="G58" s="433"/>
      <c r="H58" s="434"/>
      <c r="I58" s="111"/>
      <c r="J58" s="435" t="s">
        <v>289</v>
      </c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5"/>
      <c r="BF58" s="435"/>
      <c r="BG58" s="435"/>
      <c r="BH58" s="435"/>
      <c r="BI58" s="435"/>
      <c r="BJ58" s="435"/>
      <c r="BK58" s="435"/>
      <c r="BL58" s="435"/>
      <c r="BM58" s="435"/>
      <c r="BN58" s="435"/>
      <c r="BO58" s="435"/>
      <c r="BP58" s="435"/>
      <c r="BQ58" s="435"/>
      <c r="BR58" s="435"/>
      <c r="BS58" s="435"/>
      <c r="BT58" s="435"/>
      <c r="BU58" s="435"/>
      <c r="BV58" s="435"/>
      <c r="BW58" s="436"/>
      <c r="BX58" s="432" t="s">
        <v>201</v>
      </c>
      <c r="BY58" s="433"/>
      <c r="BZ58" s="433"/>
      <c r="CA58" s="433"/>
      <c r="CB58" s="433"/>
      <c r="CC58" s="433"/>
      <c r="CD58" s="433"/>
      <c r="CE58" s="433"/>
      <c r="CF58" s="433"/>
      <c r="CG58" s="434"/>
      <c r="CH58" s="443"/>
      <c r="CI58" s="444"/>
      <c r="CJ58" s="444"/>
      <c r="CK58" s="444"/>
      <c r="CL58" s="444"/>
      <c r="CM58" s="444"/>
      <c r="CN58" s="444"/>
      <c r="CO58" s="444"/>
      <c r="CP58" s="444"/>
      <c r="CQ58" s="444"/>
      <c r="CR58" s="444"/>
      <c r="CS58" s="444"/>
      <c r="CT58" s="444"/>
      <c r="CU58" s="444"/>
      <c r="CV58" s="444"/>
      <c r="CW58" s="444"/>
      <c r="CX58" s="444"/>
    </row>
    <row r="59" spans="1:104" s="44" customFormat="1" ht="11.25" x14ac:dyDescent="0.2">
      <c r="A59" s="432" t="s">
        <v>290</v>
      </c>
      <c r="B59" s="433"/>
      <c r="C59" s="433"/>
      <c r="D59" s="433"/>
      <c r="E59" s="433"/>
      <c r="F59" s="433"/>
      <c r="G59" s="433"/>
      <c r="H59" s="434"/>
      <c r="I59" s="111"/>
      <c r="J59" s="435" t="s">
        <v>291</v>
      </c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5"/>
      <c r="BM59" s="435"/>
      <c r="BN59" s="435"/>
      <c r="BO59" s="435"/>
      <c r="BP59" s="435"/>
      <c r="BQ59" s="435"/>
      <c r="BR59" s="435"/>
      <c r="BS59" s="435"/>
      <c r="BT59" s="435"/>
      <c r="BU59" s="435"/>
      <c r="BV59" s="435"/>
      <c r="BW59" s="436"/>
      <c r="BX59" s="432" t="s">
        <v>201</v>
      </c>
      <c r="BY59" s="433"/>
      <c r="BZ59" s="433"/>
      <c r="CA59" s="433"/>
      <c r="CB59" s="433"/>
      <c r="CC59" s="433"/>
      <c r="CD59" s="433"/>
      <c r="CE59" s="433"/>
      <c r="CF59" s="433"/>
      <c r="CG59" s="434"/>
      <c r="CH59" s="443"/>
      <c r="CI59" s="444"/>
      <c r="CJ59" s="444"/>
      <c r="CK59" s="444"/>
      <c r="CL59" s="444"/>
      <c r="CM59" s="444"/>
      <c r="CN59" s="444"/>
      <c r="CO59" s="444"/>
      <c r="CP59" s="444"/>
      <c r="CQ59" s="444"/>
      <c r="CR59" s="444"/>
      <c r="CS59" s="444"/>
      <c r="CT59" s="444"/>
      <c r="CU59" s="444"/>
      <c r="CV59" s="444"/>
      <c r="CW59" s="444"/>
      <c r="CX59" s="444"/>
    </row>
    <row r="60" spans="1:104" s="44" customFormat="1" ht="11.25" x14ac:dyDescent="0.2">
      <c r="A60" s="440">
        <v>4</v>
      </c>
      <c r="B60" s="441"/>
      <c r="C60" s="441"/>
      <c r="D60" s="441"/>
      <c r="E60" s="441"/>
      <c r="F60" s="441"/>
      <c r="G60" s="441"/>
      <c r="H60" s="442"/>
      <c r="I60" s="114"/>
      <c r="J60" s="445" t="s">
        <v>292</v>
      </c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6"/>
      <c r="BX60" s="432" t="s">
        <v>201</v>
      </c>
      <c r="BY60" s="433"/>
      <c r="BZ60" s="433"/>
      <c r="CA60" s="433"/>
      <c r="CB60" s="433"/>
      <c r="CC60" s="433"/>
      <c r="CD60" s="433"/>
      <c r="CE60" s="433"/>
      <c r="CF60" s="433"/>
      <c r="CG60" s="434"/>
      <c r="CH60" s="447">
        <f>CH61+CH66</f>
        <v>0</v>
      </c>
      <c r="CI60" s="448"/>
      <c r="CJ60" s="448"/>
      <c r="CK60" s="448"/>
      <c r="CL60" s="448"/>
      <c r="CM60" s="448"/>
      <c r="CN60" s="448"/>
      <c r="CO60" s="448"/>
      <c r="CP60" s="448"/>
      <c r="CQ60" s="448"/>
      <c r="CR60" s="448"/>
      <c r="CS60" s="448"/>
      <c r="CT60" s="448"/>
      <c r="CU60" s="448"/>
      <c r="CV60" s="448"/>
      <c r="CW60" s="448"/>
      <c r="CX60" s="448"/>
    </row>
    <row r="61" spans="1:104" s="44" customFormat="1" ht="11.25" x14ac:dyDescent="0.2">
      <c r="A61" s="440" t="s">
        <v>293</v>
      </c>
      <c r="B61" s="441"/>
      <c r="C61" s="441"/>
      <c r="D61" s="441"/>
      <c r="E61" s="441"/>
      <c r="F61" s="441"/>
      <c r="G61" s="441"/>
      <c r="H61" s="442"/>
      <c r="I61" s="114"/>
      <c r="J61" s="445" t="s">
        <v>294</v>
      </c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6"/>
      <c r="BX61" s="432" t="s">
        <v>201</v>
      </c>
      <c r="BY61" s="433"/>
      <c r="BZ61" s="433"/>
      <c r="CA61" s="433"/>
      <c r="CB61" s="433"/>
      <c r="CC61" s="433"/>
      <c r="CD61" s="433"/>
      <c r="CE61" s="433"/>
      <c r="CF61" s="433"/>
      <c r="CG61" s="434"/>
      <c r="CH61" s="447"/>
      <c r="CI61" s="448"/>
      <c r="CJ61" s="448"/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  <c r="CW61" s="448"/>
      <c r="CX61" s="448"/>
    </row>
    <row r="62" spans="1:104" s="44" customFormat="1" ht="11.25" x14ac:dyDescent="0.2">
      <c r="A62" s="432" t="s">
        <v>295</v>
      </c>
      <c r="B62" s="433"/>
      <c r="C62" s="433"/>
      <c r="D62" s="433"/>
      <c r="E62" s="433"/>
      <c r="F62" s="433"/>
      <c r="G62" s="433"/>
      <c r="H62" s="434"/>
      <c r="I62" s="111"/>
      <c r="J62" s="435" t="s">
        <v>296</v>
      </c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5"/>
      <c r="BF62" s="435"/>
      <c r="BG62" s="435"/>
      <c r="BH62" s="435"/>
      <c r="BI62" s="435"/>
      <c r="BJ62" s="435"/>
      <c r="BK62" s="435"/>
      <c r="BL62" s="435"/>
      <c r="BM62" s="435"/>
      <c r="BN62" s="435"/>
      <c r="BO62" s="435"/>
      <c r="BP62" s="435"/>
      <c r="BQ62" s="435"/>
      <c r="BR62" s="435"/>
      <c r="BS62" s="435"/>
      <c r="BT62" s="435"/>
      <c r="BU62" s="435"/>
      <c r="BV62" s="435"/>
      <c r="BW62" s="436"/>
      <c r="BX62" s="432" t="s">
        <v>201</v>
      </c>
      <c r="BY62" s="433"/>
      <c r="BZ62" s="433"/>
      <c r="CA62" s="433"/>
      <c r="CB62" s="433"/>
      <c r="CC62" s="433"/>
      <c r="CD62" s="433"/>
      <c r="CE62" s="433"/>
      <c r="CF62" s="433"/>
      <c r="CG62" s="434"/>
      <c r="CH62" s="443"/>
      <c r="CI62" s="444"/>
      <c r="CJ62" s="444"/>
      <c r="CK62" s="444"/>
      <c r="CL62" s="444"/>
      <c r="CM62" s="444"/>
      <c r="CN62" s="444"/>
      <c r="CO62" s="444"/>
      <c r="CP62" s="444"/>
      <c r="CQ62" s="444"/>
      <c r="CR62" s="444"/>
      <c r="CS62" s="444"/>
      <c r="CT62" s="444"/>
      <c r="CU62" s="444"/>
      <c r="CV62" s="444"/>
      <c r="CW62" s="444"/>
      <c r="CX62" s="444"/>
    </row>
    <row r="63" spans="1:104" s="44" customFormat="1" ht="11.25" x14ac:dyDescent="0.2">
      <c r="A63" s="432" t="s">
        <v>297</v>
      </c>
      <c r="B63" s="433"/>
      <c r="C63" s="433"/>
      <c r="D63" s="433"/>
      <c r="E63" s="433"/>
      <c r="F63" s="433"/>
      <c r="G63" s="433"/>
      <c r="H63" s="434"/>
      <c r="I63" s="111"/>
      <c r="J63" s="435" t="s">
        <v>298</v>
      </c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5"/>
      <c r="BN63" s="435"/>
      <c r="BO63" s="435"/>
      <c r="BP63" s="435"/>
      <c r="BQ63" s="435"/>
      <c r="BR63" s="435"/>
      <c r="BS63" s="435"/>
      <c r="BT63" s="435"/>
      <c r="BU63" s="435"/>
      <c r="BV63" s="435"/>
      <c r="BW63" s="436"/>
      <c r="BX63" s="432" t="s">
        <v>201</v>
      </c>
      <c r="BY63" s="433"/>
      <c r="BZ63" s="433"/>
      <c r="CA63" s="433"/>
      <c r="CB63" s="433"/>
      <c r="CC63" s="433"/>
      <c r="CD63" s="433"/>
      <c r="CE63" s="433"/>
      <c r="CF63" s="433"/>
      <c r="CG63" s="434"/>
      <c r="CH63" s="443"/>
      <c r="CI63" s="444"/>
      <c r="CJ63" s="444"/>
      <c r="CK63" s="444"/>
      <c r="CL63" s="444"/>
      <c r="CM63" s="444"/>
      <c r="CN63" s="444"/>
      <c r="CO63" s="444"/>
      <c r="CP63" s="444"/>
      <c r="CQ63" s="444"/>
      <c r="CR63" s="444"/>
      <c r="CS63" s="444"/>
      <c r="CT63" s="444"/>
      <c r="CU63" s="444"/>
      <c r="CV63" s="444"/>
      <c r="CW63" s="444"/>
      <c r="CX63" s="444"/>
    </row>
    <row r="64" spans="1:104" s="44" customFormat="1" ht="11.25" x14ac:dyDescent="0.2">
      <c r="A64" s="432" t="s">
        <v>299</v>
      </c>
      <c r="B64" s="433"/>
      <c r="C64" s="433"/>
      <c r="D64" s="433"/>
      <c r="E64" s="433"/>
      <c r="F64" s="433"/>
      <c r="G64" s="433"/>
      <c r="H64" s="434"/>
      <c r="I64" s="111"/>
      <c r="J64" s="435" t="s">
        <v>300</v>
      </c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5"/>
      <c r="BT64" s="435"/>
      <c r="BU64" s="435"/>
      <c r="BV64" s="435"/>
      <c r="BW64" s="436"/>
      <c r="BX64" s="432" t="s">
        <v>201</v>
      </c>
      <c r="BY64" s="433"/>
      <c r="BZ64" s="433"/>
      <c r="CA64" s="433"/>
      <c r="CB64" s="433"/>
      <c r="CC64" s="433"/>
      <c r="CD64" s="433"/>
      <c r="CE64" s="433"/>
      <c r="CF64" s="433"/>
      <c r="CG64" s="434"/>
      <c r="CH64" s="443"/>
      <c r="CI64" s="444"/>
      <c r="CJ64" s="444"/>
      <c r="CK64" s="444"/>
      <c r="CL64" s="444"/>
      <c r="CM64" s="444"/>
      <c r="CN64" s="444"/>
      <c r="CO64" s="444"/>
      <c r="CP64" s="444"/>
      <c r="CQ64" s="444"/>
      <c r="CR64" s="444"/>
      <c r="CS64" s="444"/>
      <c r="CT64" s="444"/>
      <c r="CU64" s="444"/>
      <c r="CV64" s="444"/>
      <c r="CW64" s="444"/>
      <c r="CX64" s="444"/>
    </row>
    <row r="65" spans="1:102" s="44" customFormat="1" ht="22.5" customHeight="1" x14ac:dyDescent="0.2">
      <c r="A65" s="432" t="s">
        <v>301</v>
      </c>
      <c r="B65" s="433"/>
      <c r="C65" s="433"/>
      <c r="D65" s="433"/>
      <c r="E65" s="433"/>
      <c r="F65" s="433"/>
      <c r="G65" s="433"/>
      <c r="H65" s="434"/>
      <c r="I65" s="111"/>
      <c r="J65" s="435" t="s">
        <v>302</v>
      </c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35"/>
      <c r="BO65" s="435"/>
      <c r="BP65" s="435"/>
      <c r="BQ65" s="435"/>
      <c r="BR65" s="435"/>
      <c r="BS65" s="435"/>
      <c r="BT65" s="435"/>
      <c r="BU65" s="435"/>
      <c r="BV65" s="435"/>
      <c r="BW65" s="436"/>
      <c r="BX65" s="432" t="s">
        <v>201</v>
      </c>
      <c r="BY65" s="433"/>
      <c r="BZ65" s="433"/>
      <c r="CA65" s="433"/>
      <c r="CB65" s="433"/>
      <c r="CC65" s="433"/>
      <c r="CD65" s="433"/>
      <c r="CE65" s="433"/>
      <c r="CF65" s="433"/>
      <c r="CG65" s="434"/>
      <c r="CH65" s="443"/>
      <c r="CI65" s="444"/>
      <c r="CJ65" s="444"/>
      <c r="CK65" s="444"/>
      <c r="CL65" s="444"/>
      <c r="CM65" s="444"/>
      <c r="CN65" s="444"/>
      <c r="CO65" s="444"/>
      <c r="CP65" s="444"/>
      <c r="CQ65" s="444"/>
      <c r="CR65" s="444"/>
      <c r="CS65" s="444"/>
      <c r="CT65" s="444"/>
      <c r="CU65" s="444"/>
      <c r="CV65" s="444"/>
      <c r="CW65" s="444"/>
      <c r="CX65" s="444"/>
    </row>
    <row r="66" spans="1:102" s="44" customFormat="1" ht="11.25" x14ac:dyDescent="0.2">
      <c r="A66" s="440" t="s">
        <v>303</v>
      </c>
      <c r="B66" s="441"/>
      <c r="C66" s="441"/>
      <c r="D66" s="441"/>
      <c r="E66" s="441"/>
      <c r="F66" s="441"/>
      <c r="G66" s="441"/>
      <c r="H66" s="442"/>
      <c r="I66" s="114"/>
      <c r="J66" s="445" t="s">
        <v>304</v>
      </c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6"/>
      <c r="BX66" s="432" t="s">
        <v>201</v>
      </c>
      <c r="BY66" s="433"/>
      <c r="BZ66" s="433"/>
      <c r="CA66" s="433"/>
      <c r="CB66" s="433"/>
      <c r="CC66" s="433"/>
      <c r="CD66" s="433"/>
      <c r="CE66" s="433"/>
      <c r="CF66" s="433"/>
      <c r="CG66" s="434"/>
      <c r="CH66" s="447"/>
      <c r="CI66" s="448"/>
      <c r="CJ66" s="448"/>
      <c r="CK66" s="448"/>
      <c r="CL66" s="448"/>
      <c r="CM66" s="448"/>
      <c r="CN66" s="448"/>
      <c r="CO66" s="448"/>
      <c r="CP66" s="448"/>
      <c r="CQ66" s="448"/>
      <c r="CR66" s="448"/>
      <c r="CS66" s="448"/>
      <c r="CT66" s="448"/>
      <c r="CU66" s="448"/>
      <c r="CV66" s="448"/>
      <c r="CW66" s="448"/>
      <c r="CX66" s="448"/>
    </row>
    <row r="67" spans="1:102" s="44" customFormat="1" ht="11.25" x14ac:dyDescent="0.2">
      <c r="A67" s="440">
        <v>5</v>
      </c>
      <c r="B67" s="441"/>
      <c r="C67" s="441"/>
      <c r="D67" s="441"/>
      <c r="E67" s="441"/>
      <c r="F67" s="441"/>
      <c r="G67" s="441"/>
      <c r="H67" s="442"/>
      <c r="I67" s="114"/>
      <c r="J67" s="445" t="s">
        <v>305</v>
      </c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6"/>
      <c r="BX67" s="432" t="s">
        <v>201</v>
      </c>
      <c r="BY67" s="433"/>
      <c r="BZ67" s="433"/>
      <c r="CA67" s="433"/>
      <c r="CB67" s="433"/>
      <c r="CC67" s="433"/>
      <c r="CD67" s="433"/>
      <c r="CE67" s="433"/>
      <c r="CF67" s="433"/>
      <c r="CG67" s="434"/>
      <c r="CH67" s="447">
        <v>2358.1999999999998</v>
      </c>
      <c r="CI67" s="448"/>
      <c r="CJ67" s="448"/>
      <c r="CK67" s="448"/>
      <c r="CL67" s="448"/>
      <c r="CM67" s="448"/>
      <c r="CN67" s="448"/>
      <c r="CO67" s="448"/>
      <c r="CP67" s="448"/>
      <c r="CQ67" s="448"/>
      <c r="CR67" s="448"/>
      <c r="CS67" s="448"/>
      <c r="CT67" s="448"/>
      <c r="CU67" s="448"/>
      <c r="CV67" s="448"/>
      <c r="CW67" s="448"/>
      <c r="CX67" s="448"/>
    </row>
    <row r="68" spans="1:102" s="44" customFormat="1" ht="11.25" x14ac:dyDescent="0.2">
      <c r="A68" s="440" t="s">
        <v>306</v>
      </c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441"/>
      <c r="AY68" s="441"/>
      <c r="AZ68" s="441"/>
      <c r="BA68" s="441"/>
      <c r="BB68" s="441"/>
      <c r="BC68" s="441"/>
      <c r="BD68" s="441"/>
      <c r="BE68" s="441"/>
      <c r="BF68" s="441"/>
      <c r="BG68" s="441"/>
      <c r="BH68" s="441"/>
      <c r="BI68" s="441"/>
      <c r="BJ68" s="441"/>
      <c r="BK68" s="441"/>
      <c r="BL68" s="441"/>
      <c r="BM68" s="441"/>
      <c r="BN68" s="441"/>
      <c r="BO68" s="441"/>
      <c r="BP68" s="441"/>
      <c r="BQ68" s="441"/>
      <c r="BR68" s="441"/>
      <c r="BS68" s="441"/>
      <c r="BT68" s="441"/>
      <c r="BU68" s="441"/>
      <c r="BV68" s="441"/>
      <c r="BW68" s="441"/>
      <c r="BX68" s="441"/>
      <c r="BY68" s="441"/>
      <c r="BZ68" s="441"/>
      <c r="CA68" s="441"/>
      <c r="CB68" s="441"/>
      <c r="CC68" s="441"/>
      <c r="CD68" s="441"/>
      <c r="CE68" s="441"/>
      <c r="CF68" s="441"/>
      <c r="CG68" s="441"/>
      <c r="CH68" s="441"/>
      <c r="CI68" s="441"/>
      <c r="CJ68" s="441"/>
      <c r="CK68" s="441"/>
      <c r="CL68" s="441"/>
      <c r="CM68" s="441"/>
      <c r="CN68" s="441"/>
      <c r="CO68" s="441"/>
      <c r="CP68" s="441"/>
      <c r="CQ68" s="441"/>
      <c r="CR68" s="441"/>
      <c r="CS68" s="441"/>
      <c r="CT68" s="441"/>
      <c r="CU68" s="441"/>
      <c r="CV68" s="441"/>
      <c r="CW68" s="441"/>
      <c r="CX68" s="442"/>
    </row>
    <row r="69" spans="1:102" s="44" customFormat="1" ht="11.25" customHeight="1" x14ac:dyDescent="0.2">
      <c r="A69" s="432">
        <v>1</v>
      </c>
      <c r="B69" s="433"/>
      <c r="C69" s="433"/>
      <c r="D69" s="433"/>
      <c r="E69" s="433"/>
      <c r="F69" s="433"/>
      <c r="G69" s="433"/>
      <c r="H69" s="434"/>
      <c r="I69" s="111"/>
      <c r="J69" s="435" t="s">
        <v>307</v>
      </c>
      <c r="K69" s="435"/>
      <c r="L69" s="435"/>
      <c r="M69" s="435"/>
      <c r="N69" s="435"/>
      <c r="O69" s="435"/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C69" s="435"/>
      <c r="AD69" s="435"/>
      <c r="AE69" s="435"/>
      <c r="AF69" s="435"/>
      <c r="AG69" s="435"/>
      <c r="AH69" s="435"/>
      <c r="AI69" s="435"/>
      <c r="AJ69" s="435"/>
      <c r="AK69" s="435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  <c r="AW69" s="435"/>
      <c r="AX69" s="435"/>
      <c r="AY69" s="435"/>
      <c r="AZ69" s="435"/>
      <c r="BA69" s="435"/>
      <c r="BB69" s="435"/>
      <c r="BC69" s="435"/>
      <c r="BD69" s="435"/>
      <c r="BE69" s="435"/>
      <c r="BF69" s="435"/>
      <c r="BG69" s="435"/>
      <c r="BH69" s="435"/>
      <c r="BI69" s="435"/>
      <c r="BJ69" s="435"/>
      <c r="BK69" s="435"/>
      <c r="BL69" s="435"/>
      <c r="BM69" s="435"/>
      <c r="BN69" s="435"/>
      <c r="BO69" s="435"/>
      <c r="BP69" s="435"/>
      <c r="BQ69" s="435"/>
      <c r="BR69" s="435"/>
      <c r="BS69" s="435"/>
      <c r="BT69" s="435"/>
      <c r="BU69" s="435"/>
      <c r="BV69" s="435"/>
      <c r="BW69" s="436"/>
      <c r="BX69" s="432" t="s">
        <v>308</v>
      </c>
      <c r="BY69" s="433"/>
      <c r="BZ69" s="433"/>
      <c r="CA69" s="433"/>
      <c r="CB69" s="433"/>
      <c r="CC69" s="433"/>
      <c r="CD69" s="433"/>
      <c r="CE69" s="433"/>
      <c r="CF69" s="433"/>
      <c r="CG69" s="434"/>
      <c r="CH69" s="432">
        <v>4</v>
      </c>
      <c r="CI69" s="433"/>
      <c r="CJ69" s="433"/>
      <c r="CK69" s="433"/>
      <c r="CL69" s="433"/>
      <c r="CM69" s="433"/>
      <c r="CN69" s="433"/>
      <c r="CO69" s="433"/>
      <c r="CP69" s="433"/>
      <c r="CQ69" s="433"/>
      <c r="CR69" s="433"/>
      <c r="CS69" s="433"/>
      <c r="CT69" s="433"/>
      <c r="CU69" s="433"/>
      <c r="CV69" s="433"/>
      <c r="CW69" s="433"/>
      <c r="CX69" s="434"/>
    </row>
    <row r="70" spans="1:102" s="44" customFormat="1" ht="11.25" x14ac:dyDescent="0.2">
      <c r="A70" s="432">
        <v>2</v>
      </c>
      <c r="B70" s="433"/>
      <c r="C70" s="433"/>
      <c r="D70" s="433"/>
      <c r="E70" s="433"/>
      <c r="F70" s="433"/>
      <c r="G70" s="433"/>
      <c r="H70" s="434"/>
      <c r="I70" s="111"/>
      <c r="J70" s="435" t="s">
        <v>309</v>
      </c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F70" s="435"/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  <c r="AW70" s="435"/>
      <c r="AX70" s="435"/>
      <c r="AY70" s="435"/>
      <c r="AZ70" s="435"/>
      <c r="BA70" s="435"/>
      <c r="BB70" s="435"/>
      <c r="BC70" s="435"/>
      <c r="BD70" s="435"/>
      <c r="BE70" s="435"/>
      <c r="BF70" s="435"/>
      <c r="BG70" s="435"/>
      <c r="BH70" s="435"/>
      <c r="BI70" s="435"/>
      <c r="BJ70" s="435"/>
      <c r="BK70" s="435"/>
      <c r="BL70" s="435"/>
      <c r="BM70" s="435"/>
      <c r="BN70" s="435"/>
      <c r="BO70" s="435"/>
      <c r="BP70" s="435"/>
      <c r="BQ70" s="435"/>
      <c r="BR70" s="435"/>
      <c r="BS70" s="435"/>
      <c r="BT70" s="435"/>
      <c r="BU70" s="435"/>
      <c r="BV70" s="435"/>
      <c r="BW70" s="436"/>
      <c r="BX70" s="432" t="s">
        <v>310</v>
      </c>
      <c r="BY70" s="433"/>
      <c r="BZ70" s="433"/>
      <c r="CA70" s="433"/>
      <c r="CB70" s="433"/>
      <c r="CC70" s="433"/>
      <c r="CD70" s="433"/>
      <c r="CE70" s="433"/>
      <c r="CF70" s="433"/>
      <c r="CG70" s="434"/>
      <c r="CH70" s="432">
        <v>6.0949999999999998</v>
      </c>
      <c r="CI70" s="433"/>
      <c r="CJ70" s="433"/>
      <c r="CK70" s="433"/>
      <c r="CL70" s="433"/>
      <c r="CM70" s="433"/>
      <c r="CN70" s="433"/>
      <c r="CO70" s="433"/>
      <c r="CP70" s="433"/>
      <c r="CQ70" s="433"/>
      <c r="CR70" s="433"/>
      <c r="CS70" s="433"/>
      <c r="CT70" s="433"/>
      <c r="CU70" s="433"/>
      <c r="CV70" s="433"/>
      <c r="CW70" s="433"/>
      <c r="CX70" s="434"/>
    </row>
    <row r="71" spans="1:102" s="44" customFormat="1" ht="11.25" x14ac:dyDescent="0.2">
      <c r="A71" s="432">
        <v>3</v>
      </c>
      <c r="B71" s="433"/>
      <c r="C71" s="433"/>
      <c r="D71" s="433"/>
      <c r="E71" s="433"/>
      <c r="F71" s="433"/>
      <c r="G71" s="433"/>
      <c r="H71" s="434"/>
      <c r="I71" s="111"/>
      <c r="J71" s="435" t="s">
        <v>311</v>
      </c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F71" s="435"/>
      <c r="AG71" s="435"/>
      <c r="AH71" s="435"/>
      <c r="AI71" s="435"/>
      <c r="AJ71" s="435"/>
      <c r="AK71" s="435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  <c r="AW71" s="435"/>
      <c r="AX71" s="435"/>
      <c r="AY71" s="435"/>
      <c r="AZ71" s="435"/>
      <c r="BA71" s="435"/>
      <c r="BB71" s="435"/>
      <c r="BC71" s="435"/>
      <c r="BD71" s="435"/>
      <c r="BE71" s="435"/>
      <c r="BF71" s="435"/>
      <c r="BG71" s="435"/>
      <c r="BH71" s="435"/>
      <c r="BI71" s="435"/>
      <c r="BJ71" s="435"/>
      <c r="BK71" s="435"/>
      <c r="BL71" s="435"/>
      <c r="BM71" s="435"/>
      <c r="BN71" s="435"/>
      <c r="BO71" s="435"/>
      <c r="BP71" s="435"/>
      <c r="BQ71" s="435"/>
      <c r="BR71" s="435"/>
      <c r="BS71" s="435"/>
      <c r="BT71" s="435"/>
      <c r="BU71" s="435"/>
      <c r="BV71" s="435"/>
      <c r="BW71" s="436"/>
      <c r="BX71" s="432" t="s">
        <v>312</v>
      </c>
      <c r="BY71" s="433"/>
      <c r="BZ71" s="433"/>
      <c r="CA71" s="433"/>
      <c r="CB71" s="433"/>
      <c r="CC71" s="433"/>
      <c r="CD71" s="433"/>
      <c r="CE71" s="433"/>
      <c r="CF71" s="433"/>
      <c r="CG71" s="434"/>
      <c r="CH71" s="437">
        <v>1</v>
      </c>
      <c r="CI71" s="438"/>
      <c r="CJ71" s="438"/>
      <c r="CK71" s="438"/>
      <c r="CL71" s="438"/>
      <c r="CM71" s="438"/>
      <c r="CN71" s="438"/>
      <c r="CO71" s="438"/>
      <c r="CP71" s="438"/>
      <c r="CQ71" s="438"/>
      <c r="CR71" s="438"/>
      <c r="CS71" s="438"/>
      <c r="CT71" s="438"/>
      <c r="CU71" s="438"/>
      <c r="CV71" s="438"/>
      <c r="CW71" s="438"/>
      <c r="CX71" s="439"/>
    </row>
    <row r="72" spans="1:102" s="44" customFormat="1" ht="11.25" x14ac:dyDescent="0.2">
      <c r="A72" s="432">
        <v>4</v>
      </c>
      <c r="B72" s="433"/>
      <c r="C72" s="433"/>
      <c r="D72" s="433"/>
      <c r="E72" s="433"/>
      <c r="F72" s="433"/>
      <c r="G72" s="433"/>
      <c r="H72" s="434"/>
      <c r="I72" s="111"/>
      <c r="J72" s="435" t="s">
        <v>313</v>
      </c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5"/>
      <c r="AH72" s="435"/>
      <c r="AI72" s="435"/>
      <c r="AJ72" s="435"/>
      <c r="AK72" s="435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  <c r="AW72" s="435"/>
      <c r="AX72" s="435"/>
      <c r="AY72" s="435"/>
      <c r="AZ72" s="435"/>
      <c r="BA72" s="435"/>
      <c r="BB72" s="435"/>
      <c r="BC72" s="435"/>
      <c r="BD72" s="435"/>
      <c r="BE72" s="435"/>
      <c r="BF72" s="435"/>
      <c r="BG72" s="435"/>
      <c r="BH72" s="435"/>
      <c r="BI72" s="435"/>
      <c r="BJ72" s="435"/>
      <c r="BK72" s="435"/>
      <c r="BL72" s="435"/>
      <c r="BM72" s="435"/>
      <c r="BN72" s="435"/>
      <c r="BO72" s="435"/>
      <c r="BP72" s="435"/>
      <c r="BQ72" s="435"/>
      <c r="BR72" s="435"/>
      <c r="BS72" s="435"/>
      <c r="BT72" s="435"/>
      <c r="BU72" s="435"/>
      <c r="BV72" s="435"/>
      <c r="BW72" s="436"/>
      <c r="BX72" s="432" t="s">
        <v>314</v>
      </c>
      <c r="BY72" s="433"/>
      <c r="BZ72" s="433"/>
      <c r="CA72" s="433"/>
      <c r="CB72" s="433"/>
      <c r="CC72" s="433"/>
      <c r="CD72" s="433"/>
      <c r="CE72" s="433"/>
      <c r="CF72" s="433"/>
      <c r="CG72" s="434"/>
      <c r="CH72" s="437"/>
      <c r="CI72" s="438"/>
      <c r="CJ72" s="438"/>
      <c r="CK72" s="438"/>
      <c r="CL72" s="438"/>
      <c r="CM72" s="438"/>
      <c r="CN72" s="438"/>
      <c r="CO72" s="438"/>
      <c r="CP72" s="438"/>
      <c r="CQ72" s="438"/>
      <c r="CR72" s="438"/>
      <c r="CS72" s="438"/>
      <c r="CT72" s="438"/>
      <c r="CU72" s="438"/>
      <c r="CV72" s="438"/>
      <c r="CW72" s="438"/>
      <c r="CX72" s="439"/>
    </row>
  </sheetData>
  <mergeCells count="254">
    <mergeCell ref="A4:CX4"/>
    <mergeCell ref="P5:BR5"/>
    <mergeCell ref="BS5:CD5"/>
    <mergeCell ref="CE5:CH5"/>
    <mergeCell ref="CI5:CN5"/>
    <mergeCell ref="P6:BR6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7:CX7"/>
    <mergeCell ref="AO8:CN8"/>
    <mergeCell ref="AO9:CN9"/>
    <mergeCell ref="A11:H11"/>
    <mergeCell ref="I11:BW11"/>
    <mergeCell ref="BX11:CG11"/>
    <mergeCell ref="CH11:CX11"/>
    <mergeCell ref="CH12:CX12"/>
    <mergeCell ref="CH13:CX13"/>
    <mergeCell ref="CH14:CX14"/>
    <mergeCell ref="BX19:CG19"/>
    <mergeCell ref="A16:H16"/>
    <mergeCell ref="J16:BW16"/>
    <mergeCell ref="BX16:CG16"/>
    <mergeCell ref="A17:H17"/>
    <mergeCell ref="J17:BW17"/>
    <mergeCell ref="BX17:CG17"/>
    <mergeCell ref="CH16:CX16"/>
    <mergeCell ref="CH17:CX17"/>
    <mergeCell ref="CH18:CX18"/>
    <mergeCell ref="CH19:CX19"/>
    <mergeCell ref="A14:H14"/>
    <mergeCell ref="J14:BW14"/>
    <mergeCell ref="BX14:CG14"/>
    <mergeCell ref="A15:H15"/>
    <mergeCell ref="CH26:CX26"/>
    <mergeCell ref="CH27:CX2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CH15:CX15"/>
    <mergeCell ref="A18:H18"/>
    <mergeCell ref="J18:BW18"/>
    <mergeCell ref="BX18:CG18"/>
    <mergeCell ref="A19:H19"/>
    <mergeCell ref="J19:BW19"/>
    <mergeCell ref="A28:H28"/>
    <mergeCell ref="J28:BW28"/>
    <mergeCell ref="BX28:CG28"/>
    <mergeCell ref="A29:H29"/>
    <mergeCell ref="J29:BW29"/>
    <mergeCell ref="BX29:CG29"/>
    <mergeCell ref="CH20:CX20"/>
    <mergeCell ref="CH21:CX21"/>
    <mergeCell ref="CH22:CX22"/>
    <mergeCell ref="CH23:CX23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CH24:CX24"/>
    <mergeCell ref="CH25:CX25"/>
    <mergeCell ref="CH32:CX32"/>
    <mergeCell ref="CH33:CX33"/>
    <mergeCell ref="CH34:CX34"/>
    <mergeCell ref="CH35:CX35"/>
    <mergeCell ref="A30:H30"/>
    <mergeCell ref="J30:BW30"/>
    <mergeCell ref="BX30:CG30"/>
    <mergeCell ref="A31:H31"/>
    <mergeCell ref="J31:BW31"/>
    <mergeCell ref="BX31:CG31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CH28:CX28"/>
    <mergeCell ref="CH29:CX29"/>
    <mergeCell ref="CH30:CX30"/>
    <mergeCell ref="CH31:CX31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CH36:CX36"/>
    <mergeCell ref="CH37:CX37"/>
    <mergeCell ref="CH38:CX38"/>
    <mergeCell ref="CH39:CX39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CH40:CX40"/>
    <mergeCell ref="CH41:CX41"/>
    <mergeCell ref="CH42:CX42"/>
    <mergeCell ref="CH43:CX43"/>
    <mergeCell ref="A38:H38"/>
    <mergeCell ref="J38:BW38"/>
    <mergeCell ref="BX38:CG38"/>
    <mergeCell ref="A39:H39"/>
    <mergeCell ref="CH50:CX50"/>
    <mergeCell ref="CH51:CX5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A52:H52"/>
    <mergeCell ref="J52:BW52"/>
    <mergeCell ref="BX52:CG52"/>
    <mergeCell ref="A53:H53"/>
    <mergeCell ref="J53:BW53"/>
    <mergeCell ref="BX53:CG53"/>
    <mergeCell ref="CH44:CX44"/>
    <mergeCell ref="CH45:CX45"/>
    <mergeCell ref="CH46:CX46"/>
    <mergeCell ref="CH47:CX47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CH48:CX48"/>
    <mergeCell ref="CH49:CX49"/>
    <mergeCell ref="CH56:CX56"/>
    <mergeCell ref="CH57:CX57"/>
    <mergeCell ref="CH58:CX58"/>
    <mergeCell ref="CH59:CX59"/>
    <mergeCell ref="A54:H54"/>
    <mergeCell ref="J54:BW54"/>
    <mergeCell ref="BX54:CG54"/>
    <mergeCell ref="A55:H55"/>
    <mergeCell ref="J55:BW55"/>
    <mergeCell ref="BX55:CG55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CH52:CX52"/>
    <mergeCell ref="CH53:CX53"/>
    <mergeCell ref="CH54:CX54"/>
    <mergeCell ref="CH55:CX55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CH60:CX60"/>
    <mergeCell ref="CH61:CX61"/>
    <mergeCell ref="CH62:CX62"/>
    <mergeCell ref="CH63:CX63"/>
    <mergeCell ref="A66:H66"/>
    <mergeCell ref="J66:BW66"/>
    <mergeCell ref="BX66:CG66"/>
    <mergeCell ref="A67:H67"/>
    <mergeCell ref="J67:BW67"/>
    <mergeCell ref="BX67:CG67"/>
    <mergeCell ref="A64:H64"/>
    <mergeCell ref="J64:BW64"/>
    <mergeCell ref="BX64:CG64"/>
    <mergeCell ref="A65:H65"/>
    <mergeCell ref="J65:BW65"/>
    <mergeCell ref="BX65:CG65"/>
    <mergeCell ref="CH64:CX64"/>
    <mergeCell ref="CH65:CX65"/>
    <mergeCell ref="CH66:CX66"/>
    <mergeCell ref="CH67:CX67"/>
    <mergeCell ref="A62:H62"/>
    <mergeCell ref="J62:BW62"/>
    <mergeCell ref="BX62:CG62"/>
    <mergeCell ref="A63:H63"/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BG24" sqref="BG24:CO24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60" t="s">
        <v>316</v>
      </c>
    </row>
    <row r="2" spans="1:93" s="5" customFormat="1" ht="10.5" customHeight="1" x14ac:dyDescent="0.25">
      <c r="CO2" s="61" t="s">
        <v>110</v>
      </c>
    </row>
    <row r="3" spans="1:93" s="5" customFormat="1" ht="15" x14ac:dyDescent="0.25">
      <c r="CO3" s="29" t="s">
        <v>140</v>
      </c>
    </row>
    <row r="4" spans="1:93" s="5" customFormat="1" ht="15" x14ac:dyDescent="0.25">
      <c r="CO4" s="29"/>
    </row>
    <row r="5" spans="1:93" s="267" customFormat="1" ht="21.75" customHeight="1" x14ac:dyDescent="0.2">
      <c r="A5" s="467" t="s">
        <v>320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266" t="s">
        <v>120</v>
      </c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</row>
    <row r="6" spans="1:93" s="104" customFormat="1" ht="11.2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AX6" s="458" t="s">
        <v>13</v>
      </c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8"/>
      <c r="BZ6" s="458"/>
      <c r="CA6" s="458"/>
      <c r="CB6" s="458"/>
      <c r="CC6" s="458"/>
      <c r="CD6" s="458"/>
      <c r="CE6" s="458"/>
      <c r="CF6" s="458"/>
      <c r="CG6" s="458"/>
      <c r="CH6" s="458"/>
      <c r="CI6" s="458"/>
      <c r="CJ6" s="458"/>
      <c r="CK6" s="458"/>
      <c r="CL6" s="458"/>
      <c r="CM6" s="458"/>
      <c r="CN6" s="458"/>
      <c r="CO6" s="458"/>
    </row>
    <row r="7" spans="1:93" s="104" customFormat="1" ht="15.75" x14ac:dyDescent="0.25">
      <c r="M7" s="455" t="s">
        <v>315</v>
      </c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68" t="s">
        <v>67</v>
      </c>
      <c r="AA7" s="468"/>
      <c r="AB7" s="468"/>
      <c r="AC7" s="468"/>
      <c r="AD7" s="457" t="s">
        <v>319</v>
      </c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7"/>
      <c r="BX7" s="457"/>
      <c r="BY7" s="457"/>
      <c r="BZ7" s="457"/>
      <c r="CA7" s="457"/>
      <c r="CB7" s="457"/>
      <c r="CC7" s="457"/>
      <c r="CD7" s="457"/>
      <c r="CE7" s="457"/>
      <c r="CF7" s="457"/>
      <c r="CG7" s="57"/>
      <c r="CH7" s="57"/>
      <c r="CI7" s="57"/>
      <c r="CJ7" s="57"/>
      <c r="CK7" s="57"/>
      <c r="CL7" s="57"/>
      <c r="CM7" s="57"/>
      <c r="CN7" s="62"/>
      <c r="CO7" s="62"/>
    </row>
    <row r="8" spans="1:93" s="104" customFormat="1" ht="15.75" x14ac:dyDescent="0.25">
      <c r="A8" s="453" t="s">
        <v>321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</row>
    <row r="9" spans="1:93" s="104" customFormat="1" ht="15.7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U9" s="62"/>
      <c r="V9" s="62"/>
      <c r="W9" s="62"/>
      <c r="X9" s="62"/>
      <c r="Y9" s="62"/>
      <c r="Z9" s="62"/>
      <c r="AA9" s="62"/>
      <c r="AB9" s="62"/>
      <c r="AC9" s="2"/>
      <c r="AD9" s="62"/>
      <c r="AE9" s="62"/>
      <c r="AF9" s="62"/>
      <c r="AG9" s="62"/>
      <c r="AH9" s="62"/>
      <c r="AI9" s="62"/>
      <c r="AJ9" s="62"/>
      <c r="AK9" s="62"/>
      <c r="AL9" s="6" t="s">
        <v>318</v>
      </c>
      <c r="AM9" s="454" t="s">
        <v>193</v>
      </c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</row>
    <row r="10" spans="1:93" s="104" customFormat="1" ht="11.2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58" t="s">
        <v>145</v>
      </c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</row>
    <row r="11" spans="1:93" s="5" customFormat="1" ht="15" customHeight="1" x14ac:dyDescent="0.25">
      <c r="A11" s="5" t="s">
        <v>146</v>
      </c>
      <c r="C11" s="174" t="s">
        <v>172</v>
      </c>
      <c r="D11" s="174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</row>
    <row r="12" spans="1:93" ht="11.25" customHeight="1" x14ac:dyDescent="0.2">
      <c r="A12" s="44"/>
      <c r="B12" s="44"/>
      <c r="C12" s="106" t="s">
        <v>71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</row>
    <row r="13" spans="1:93" ht="15" x14ac:dyDescent="0.25">
      <c r="N13" s="5"/>
    </row>
    <row r="14" spans="1:93" s="175" customFormat="1" ht="14.25" customHeight="1" x14ac:dyDescent="0.2">
      <c r="A14" s="472" t="s">
        <v>317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 t="s">
        <v>381</v>
      </c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</row>
    <row r="15" spans="1:93" s="145" customFormat="1" ht="15" customHeight="1" x14ac:dyDescent="0.25">
      <c r="A15" s="173"/>
      <c r="B15" s="469" t="s">
        <v>134</v>
      </c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70"/>
      <c r="BG15" s="471">
        <v>0</v>
      </c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</row>
    <row r="16" spans="1:93" s="145" customFormat="1" ht="15" customHeight="1" x14ac:dyDescent="0.25">
      <c r="A16" s="173"/>
      <c r="B16" s="469" t="s">
        <v>133</v>
      </c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70"/>
      <c r="BG16" s="471">
        <v>0</v>
      </c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</row>
    <row r="17" spans="1:93" s="145" customFormat="1" ht="15" customHeight="1" x14ac:dyDescent="0.25">
      <c r="A17" s="173"/>
      <c r="B17" s="469" t="s">
        <v>132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70"/>
      <c r="BG17" s="471">
        <v>0</v>
      </c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</row>
    <row r="18" spans="1:93" s="145" customFormat="1" ht="15" customHeight="1" x14ac:dyDescent="0.25">
      <c r="A18" s="173"/>
      <c r="B18" s="469" t="s">
        <v>131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70"/>
      <c r="BG18" s="471">
        <v>0</v>
      </c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</row>
    <row r="19" spans="1:93" s="145" customFormat="1" ht="15" customHeight="1" x14ac:dyDescent="0.25">
      <c r="A19" s="173"/>
      <c r="B19" s="469" t="s">
        <v>130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70"/>
      <c r="BG19" s="471">
        <v>0</v>
      </c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</row>
    <row r="20" spans="1:93" s="145" customFormat="1" ht="15" customHeight="1" x14ac:dyDescent="0.25">
      <c r="A20" s="173"/>
      <c r="B20" s="469" t="s">
        <v>129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70"/>
      <c r="BG20" s="471">
        <v>0</v>
      </c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</row>
    <row r="21" spans="1:93" s="145" customFormat="1" ht="15" customHeight="1" x14ac:dyDescent="0.25">
      <c r="A21" s="173"/>
      <c r="B21" s="469" t="s">
        <v>128</v>
      </c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70"/>
      <c r="BG21" s="471">
        <v>0</v>
      </c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</row>
    <row r="22" spans="1:93" s="145" customFormat="1" ht="15" customHeight="1" x14ac:dyDescent="0.25">
      <c r="A22" s="173"/>
      <c r="B22" s="469" t="s">
        <v>127</v>
      </c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70"/>
      <c r="BG22" s="471">
        <v>0</v>
      </c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</row>
    <row r="23" spans="1:93" s="145" customFormat="1" ht="15" customHeight="1" x14ac:dyDescent="0.25">
      <c r="A23" s="173"/>
      <c r="B23" s="469" t="s">
        <v>126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70"/>
      <c r="BG23" s="471">
        <v>0</v>
      </c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</row>
    <row r="24" spans="1:93" s="145" customFormat="1" ht="15" customHeight="1" x14ac:dyDescent="0.25">
      <c r="A24" s="173"/>
      <c r="B24" s="469" t="s">
        <v>125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70"/>
      <c r="BG24" s="471">
        <v>12655</v>
      </c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</row>
    <row r="25" spans="1:93" s="145" customFormat="1" ht="15" customHeight="1" x14ac:dyDescent="0.25">
      <c r="A25" s="173"/>
      <c r="B25" s="469" t="s">
        <v>96</v>
      </c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70"/>
      <c r="BG25" s="471">
        <f>BG24+BG15</f>
        <v>12655</v>
      </c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2">
    <mergeCell ref="AX6:CO6"/>
    <mergeCell ref="A8:CO8"/>
    <mergeCell ref="AM9:BZ9"/>
    <mergeCell ref="BG15:CO15"/>
    <mergeCell ref="B15:BF15"/>
    <mergeCell ref="AM10:BZ10"/>
    <mergeCell ref="A14:BF14"/>
    <mergeCell ref="BG14:CO14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5:AW5"/>
    <mergeCell ref="Z7:AC7"/>
    <mergeCell ref="AD7:CF7"/>
    <mergeCell ref="M7:Y7"/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topLeftCell="J10" zoomScaleNormal="100" zoomScaleSheetLayoutView="100" workbookViewId="0">
      <selection activeCell="BG25" sqref="BG25:CO25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60" t="s">
        <v>316</v>
      </c>
    </row>
    <row r="2" spans="1:93" s="5" customFormat="1" ht="10.5" customHeight="1" x14ac:dyDescent="0.25">
      <c r="CO2" s="61" t="s">
        <v>110</v>
      </c>
    </row>
    <row r="3" spans="1:93" s="5" customFormat="1" ht="15" x14ac:dyDescent="0.25">
      <c r="CO3" s="29" t="s">
        <v>140</v>
      </c>
    </row>
    <row r="4" spans="1:93" s="5" customFormat="1" ht="15" x14ac:dyDescent="0.25">
      <c r="CO4" s="29"/>
    </row>
    <row r="5" spans="1:93" s="267" customFormat="1" ht="21.75" customHeight="1" x14ac:dyDescent="0.2">
      <c r="A5" s="467" t="s">
        <v>320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266" t="s">
        <v>120</v>
      </c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</row>
    <row r="6" spans="1:93" s="104" customFormat="1" ht="11.25" customHeight="1" x14ac:dyDescent="0.2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AX6" s="458" t="s">
        <v>13</v>
      </c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8"/>
      <c r="BZ6" s="458"/>
      <c r="CA6" s="458"/>
      <c r="CB6" s="458"/>
      <c r="CC6" s="458"/>
      <c r="CD6" s="458"/>
      <c r="CE6" s="458"/>
      <c r="CF6" s="458"/>
      <c r="CG6" s="458"/>
      <c r="CH6" s="458"/>
      <c r="CI6" s="458"/>
      <c r="CJ6" s="458"/>
      <c r="CK6" s="458"/>
      <c r="CL6" s="458"/>
      <c r="CM6" s="458"/>
      <c r="CN6" s="458"/>
      <c r="CO6" s="458"/>
    </row>
    <row r="7" spans="1:93" s="104" customFormat="1" ht="15.75" x14ac:dyDescent="0.25">
      <c r="M7" s="475" t="s">
        <v>390</v>
      </c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6" t="s">
        <v>67</v>
      </c>
      <c r="AA7" s="476"/>
      <c r="AB7" s="476"/>
      <c r="AC7" s="476"/>
      <c r="AD7" s="457" t="s">
        <v>319</v>
      </c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7"/>
      <c r="BX7" s="457"/>
      <c r="BY7" s="457"/>
      <c r="BZ7" s="457"/>
      <c r="CA7" s="457"/>
      <c r="CB7" s="457"/>
      <c r="CC7" s="457"/>
      <c r="CD7" s="457"/>
      <c r="CE7" s="457"/>
      <c r="CF7" s="457"/>
      <c r="CG7" s="272"/>
      <c r="CH7" s="272"/>
      <c r="CI7" s="272"/>
      <c r="CJ7" s="272"/>
      <c r="CK7" s="272"/>
      <c r="CL7" s="272"/>
      <c r="CM7" s="272"/>
      <c r="CN7" s="271"/>
      <c r="CO7" s="271"/>
    </row>
    <row r="8" spans="1:93" s="104" customFormat="1" ht="15.75" x14ac:dyDescent="0.25">
      <c r="A8" s="453" t="s">
        <v>321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</row>
    <row r="9" spans="1:93" s="104" customFormat="1" ht="15.75" customHeight="1" x14ac:dyDescent="0.2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U9" s="271"/>
      <c r="V9" s="271"/>
      <c r="W9" s="271"/>
      <c r="X9" s="271"/>
      <c r="Y9" s="271"/>
      <c r="Z9" s="271"/>
      <c r="AA9" s="271"/>
      <c r="AB9" s="271"/>
      <c r="AC9" s="2"/>
      <c r="AD9" s="271"/>
      <c r="AE9" s="271"/>
      <c r="AF9" s="271"/>
      <c r="AG9" s="271"/>
      <c r="AH9" s="271"/>
      <c r="AI9" s="271"/>
      <c r="AJ9" s="271"/>
      <c r="AK9" s="271"/>
      <c r="AL9" s="270" t="s">
        <v>318</v>
      </c>
      <c r="AM9" s="454" t="s">
        <v>193</v>
      </c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</row>
    <row r="10" spans="1:93" s="104" customFormat="1" ht="11.25" customHeight="1" x14ac:dyDescent="0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58" t="s">
        <v>145</v>
      </c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</row>
    <row r="11" spans="1:93" s="5" customFormat="1" ht="15" customHeight="1" x14ac:dyDescent="0.25">
      <c r="A11" s="5" t="s">
        <v>146</v>
      </c>
      <c r="C11" s="174" t="s">
        <v>172</v>
      </c>
      <c r="D11" s="174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</row>
    <row r="12" spans="1:93" ht="11.25" customHeight="1" x14ac:dyDescent="0.2">
      <c r="A12" s="44"/>
      <c r="B12" s="44"/>
      <c r="C12" s="106" t="s">
        <v>71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</row>
    <row r="13" spans="1:93" ht="15" x14ac:dyDescent="0.25">
      <c r="N13" s="5"/>
    </row>
    <row r="14" spans="1:93" s="175" customFormat="1" ht="14.25" customHeight="1" x14ac:dyDescent="0.2">
      <c r="A14" s="472" t="s">
        <v>317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 t="s">
        <v>381</v>
      </c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</row>
    <row r="15" spans="1:93" s="145" customFormat="1" ht="15" customHeight="1" x14ac:dyDescent="0.25">
      <c r="A15" s="173"/>
      <c r="B15" s="469" t="s">
        <v>134</v>
      </c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70"/>
      <c r="BG15" s="471">
        <v>0</v>
      </c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</row>
    <row r="16" spans="1:93" s="145" customFormat="1" ht="15" customHeight="1" x14ac:dyDescent="0.25">
      <c r="A16" s="173"/>
      <c r="B16" s="469" t="s">
        <v>133</v>
      </c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70"/>
      <c r="BG16" s="471">
        <v>0</v>
      </c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</row>
    <row r="17" spans="1:93" s="145" customFormat="1" ht="15" customHeight="1" x14ac:dyDescent="0.25">
      <c r="A17" s="173"/>
      <c r="B17" s="469" t="s">
        <v>132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70"/>
      <c r="BG17" s="471">
        <v>0</v>
      </c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</row>
    <row r="18" spans="1:93" s="145" customFormat="1" ht="15" customHeight="1" x14ac:dyDescent="0.25">
      <c r="A18" s="173"/>
      <c r="B18" s="469" t="s">
        <v>131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70"/>
      <c r="BG18" s="471">
        <v>0</v>
      </c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</row>
    <row r="19" spans="1:93" s="145" customFormat="1" ht="15" customHeight="1" x14ac:dyDescent="0.25">
      <c r="A19" s="173"/>
      <c r="B19" s="469" t="s">
        <v>130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70"/>
      <c r="BG19" s="471">
        <v>0</v>
      </c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</row>
    <row r="20" spans="1:93" s="145" customFormat="1" ht="15" customHeight="1" x14ac:dyDescent="0.25">
      <c r="A20" s="173"/>
      <c r="B20" s="469" t="s">
        <v>129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70"/>
      <c r="BG20" s="471">
        <v>0</v>
      </c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</row>
    <row r="21" spans="1:93" s="145" customFormat="1" ht="15" customHeight="1" x14ac:dyDescent="0.25">
      <c r="A21" s="173"/>
      <c r="B21" s="469" t="s">
        <v>128</v>
      </c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70"/>
      <c r="BG21" s="471">
        <v>0</v>
      </c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</row>
    <row r="22" spans="1:93" s="145" customFormat="1" ht="15" customHeight="1" x14ac:dyDescent="0.25">
      <c r="A22" s="173"/>
      <c r="B22" s="469" t="s">
        <v>127</v>
      </c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70"/>
      <c r="BG22" s="471">
        <v>0</v>
      </c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</row>
    <row r="23" spans="1:93" s="145" customFormat="1" ht="15" customHeight="1" x14ac:dyDescent="0.25">
      <c r="A23" s="173"/>
      <c r="B23" s="469" t="s">
        <v>126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70"/>
      <c r="BG23" s="471">
        <v>0</v>
      </c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</row>
    <row r="24" spans="1:93" s="145" customFormat="1" ht="15" customHeight="1" x14ac:dyDescent="0.25">
      <c r="A24" s="173"/>
      <c r="B24" s="469" t="s">
        <v>125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70"/>
      <c r="BG24" s="474">
        <v>11417.34</v>
      </c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</row>
    <row r="25" spans="1:93" s="145" customFormat="1" ht="15" customHeight="1" x14ac:dyDescent="0.25">
      <c r="A25" s="173"/>
      <c r="B25" s="469" t="s">
        <v>96</v>
      </c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70"/>
      <c r="BG25" s="473">
        <f>BG24+BG15</f>
        <v>11417.34</v>
      </c>
      <c r="BH25" s="473"/>
      <c r="BI25" s="473"/>
      <c r="BJ25" s="473"/>
      <c r="BK25" s="473"/>
      <c r="BL25" s="473"/>
      <c r="BM25" s="473"/>
      <c r="BN25" s="473"/>
      <c r="BO25" s="473"/>
      <c r="BP25" s="473"/>
      <c r="BQ25" s="473"/>
      <c r="BR25" s="473"/>
      <c r="BS25" s="473"/>
      <c r="BT25" s="473"/>
      <c r="BU25" s="473"/>
      <c r="BV25" s="473"/>
      <c r="BW25" s="473"/>
      <c r="BX25" s="473"/>
      <c r="BY25" s="473"/>
      <c r="BZ25" s="473"/>
      <c r="CA25" s="473"/>
      <c r="CB25" s="473"/>
      <c r="CC25" s="473"/>
      <c r="CD25" s="473"/>
      <c r="CE25" s="473"/>
      <c r="CF25" s="473"/>
      <c r="CG25" s="473"/>
      <c r="CH25" s="473"/>
      <c r="CI25" s="473"/>
      <c r="CJ25" s="473"/>
      <c r="CK25" s="473"/>
      <c r="CL25" s="473"/>
      <c r="CM25" s="473"/>
      <c r="CN25" s="473"/>
      <c r="CO25" s="473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2">
    <mergeCell ref="A8:CO8"/>
    <mergeCell ref="A5:AW5"/>
    <mergeCell ref="AX6:CO6"/>
    <mergeCell ref="M7:Y7"/>
    <mergeCell ref="Z7:AC7"/>
    <mergeCell ref="AD7:CF7"/>
    <mergeCell ref="AM9:BZ9"/>
    <mergeCell ref="AM10:BZ10"/>
    <mergeCell ref="A14:BF14"/>
    <mergeCell ref="BG14:CO14"/>
    <mergeCell ref="B15:BF15"/>
    <mergeCell ref="BG15:CO15"/>
    <mergeCell ref="B16:BF16"/>
    <mergeCell ref="BG16:CO16"/>
    <mergeCell ref="B17:BF17"/>
    <mergeCell ref="BG17:CO17"/>
    <mergeCell ref="B18:BF18"/>
    <mergeCell ref="BG18:CO18"/>
    <mergeCell ref="B19:BF19"/>
    <mergeCell ref="BG19:CO19"/>
    <mergeCell ref="B20:BF20"/>
    <mergeCell ref="BG20:CO20"/>
    <mergeCell ref="B21:BF21"/>
    <mergeCell ref="BG21:CO21"/>
    <mergeCell ref="B25:BF25"/>
    <mergeCell ref="BG25:CO25"/>
    <mergeCell ref="B22:BF22"/>
    <mergeCell ref="BG22:CO22"/>
    <mergeCell ref="B23:BF23"/>
    <mergeCell ref="BG23:CO23"/>
    <mergeCell ref="B24:BF24"/>
    <mergeCell ref="BG24:CO24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view="pageBreakPreview" topLeftCell="A5" zoomScaleNormal="100" workbookViewId="0">
      <selection activeCell="B21" sqref="B21:AI21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DA1" s="51" t="s">
        <v>378</v>
      </c>
    </row>
    <row r="2" spans="1:105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A2" s="50" t="s">
        <v>110</v>
      </c>
    </row>
    <row r="3" spans="1:105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DA3" s="12" t="s">
        <v>69</v>
      </c>
    </row>
    <row r="4" spans="1:105" s="3" customFormat="1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DA4" s="12"/>
    </row>
    <row r="5" spans="1:105" s="4" customFormat="1" ht="15.75" x14ac:dyDescent="0.25">
      <c r="A5" s="453" t="s">
        <v>368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  <c r="BK5" s="453"/>
      <c r="BL5" s="453"/>
      <c r="BM5" s="453"/>
      <c r="BN5" s="453"/>
      <c r="BO5" s="453"/>
      <c r="BP5" s="453"/>
      <c r="BQ5" s="453"/>
      <c r="BR5" s="453"/>
      <c r="BS5" s="453"/>
      <c r="BT5" s="453"/>
      <c r="BU5" s="453"/>
      <c r="BV5" s="453"/>
      <c r="BW5" s="453"/>
      <c r="BX5" s="453"/>
      <c r="BY5" s="453"/>
      <c r="BZ5" s="453"/>
      <c r="CA5" s="453"/>
      <c r="CB5" s="453"/>
      <c r="CC5" s="453"/>
      <c r="CD5" s="453"/>
      <c r="CE5" s="453"/>
      <c r="CF5" s="453"/>
      <c r="CG5" s="453"/>
      <c r="CH5" s="453"/>
      <c r="CI5" s="453"/>
      <c r="CJ5" s="453"/>
      <c r="CK5" s="453"/>
      <c r="CL5" s="453"/>
      <c r="CM5" s="453"/>
      <c r="CN5" s="453"/>
      <c r="CO5" s="453"/>
      <c r="CP5" s="453"/>
      <c r="CQ5" s="453"/>
      <c r="CR5" s="453"/>
      <c r="CS5" s="453"/>
      <c r="CT5" s="453"/>
      <c r="CU5" s="453"/>
      <c r="CV5" s="453"/>
      <c r="CW5" s="453"/>
      <c r="CX5" s="453"/>
      <c r="CY5" s="453"/>
      <c r="CZ5" s="453"/>
      <c r="DA5" s="453"/>
    </row>
    <row r="6" spans="1:105" s="4" customFormat="1" ht="15.75" x14ac:dyDescent="0.25">
      <c r="A6" s="457" t="s">
        <v>369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98" t="s">
        <v>120</v>
      </c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498"/>
      <c r="CX6" s="498"/>
      <c r="CY6" s="498"/>
      <c r="CZ6" s="498"/>
      <c r="DA6" s="498"/>
    </row>
    <row r="7" spans="1:105" s="162" customFormat="1" ht="11.2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458" t="s">
        <v>13</v>
      </c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8"/>
      <c r="BJ7" s="458"/>
      <c r="BK7" s="458"/>
      <c r="BL7" s="458"/>
      <c r="BM7" s="458"/>
      <c r="BN7" s="458"/>
      <c r="BO7" s="458"/>
      <c r="BP7" s="458"/>
      <c r="BQ7" s="458"/>
      <c r="BR7" s="458"/>
      <c r="BS7" s="458"/>
      <c r="BT7" s="458"/>
      <c r="BU7" s="458"/>
      <c r="BV7" s="458"/>
      <c r="BW7" s="458"/>
      <c r="BX7" s="458"/>
      <c r="BY7" s="458"/>
      <c r="BZ7" s="458"/>
      <c r="CA7" s="458"/>
      <c r="CB7" s="458"/>
      <c r="CC7" s="458"/>
      <c r="CD7" s="458"/>
      <c r="CE7" s="458"/>
      <c r="CF7" s="458"/>
      <c r="CG7" s="458"/>
      <c r="CH7" s="458"/>
      <c r="CI7" s="458"/>
      <c r="CJ7" s="458"/>
      <c r="CK7" s="458"/>
      <c r="CL7" s="458"/>
      <c r="CM7" s="458"/>
      <c r="CN7" s="458"/>
      <c r="CO7" s="458"/>
      <c r="CP7" s="458"/>
      <c r="CQ7" s="458"/>
      <c r="CR7" s="458"/>
      <c r="CS7" s="458"/>
      <c r="CT7" s="458"/>
      <c r="CU7" s="458"/>
      <c r="CV7" s="458"/>
      <c r="CW7" s="458"/>
      <c r="CX7" s="458"/>
      <c r="CY7" s="458"/>
      <c r="CZ7" s="458"/>
      <c r="DA7" s="458"/>
    </row>
    <row r="8" spans="1:105" s="162" customFormat="1" ht="11.2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</row>
    <row r="9" spans="1:105" s="143" customFormat="1" ht="15" customHeight="1" x14ac:dyDescent="0.25">
      <c r="Q9" s="495" t="s">
        <v>382</v>
      </c>
      <c r="R9" s="495"/>
      <c r="S9" s="495"/>
      <c r="T9" s="495"/>
      <c r="U9" s="495"/>
      <c r="V9" s="495"/>
      <c r="W9" s="495"/>
      <c r="X9" s="496" t="s">
        <v>66</v>
      </c>
      <c r="Y9" s="496"/>
      <c r="Z9" s="496"/>
      <c r="AA9" s="496"/>
      <c r="AB9" s="124" t="s">
        <v>319</v>
      </c>
      <c r="AC9" s="79"/>
      <c r="AD9" s="79"/>
      <c r="AE9" s="79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</row>
    <row r="10" spans="1:105" s="143" customFormat="1" ht="15.75" x14ac:dyDescent="0.25">
      <c r="A10" s="497" t="s">
        <v>370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497"/>
      <c r="BJ10" s="497"/>
      <c r="BK10" s="497"/>
      <c r="BL10" s="497"/>
      <c r="BM10" s="497"/>
      <c r="BN10" s="497"/>
      <c r="BO10" s="497"/>
      <c r="BP10" s="497"/>
      <c r="BQ10" s="497"/>
      <c r="BR10" s="497"/>
      <c r="BS10" s="497"/>
      <c r="BT10" s="497"/>
      <c r="BU10" s="497"/>
      <c r="BV10" s="497"/>
      <c r="BW10" s="497"/>
      <c r="BX10" s="497"/>
      <c r="BY10" s="497"/>
      <c r="BZ10" s="497"/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  <c r="CQ10" s="497"/>
      <c r="CR10" s="497"/>
      <c r="CS10" s="497"/>
      <c r="CT10" s="497"/>
      <c r="CU10" s="497"/>
      <c r="CV10" s="497"/>
      <c r="CW10" s="497"/>
      <c r="CX10" s="497"/>
      <c r="CY10" s="497"/>
      <c r="CZ10" s="497"/>
      <c r="DA10" s="497"/>
    </row>
    <row r="11" spans="1:105" s="163" customFormat="1" ht="15.75" x14ac:dyDescent="0.25">
      <c r="Y11" s="498" t="s">
        <v>377</v>
      </c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</row>
    <row r="12" spans="1:105" s="164" customFormat="1" ht="11.25" x14ac:dyDescent="0.2">
      <c r="Y12" s="458" t="s">
        <v>145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458"/>
      <c r="BK12" s="458"/>
      <c r="BL12" s="458"/>
      <c r="BM12" s="458"/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</row>
    <row r="13" spans="1:105" x14ac:dyDescent="0.25">
      <c r="A13" s="1" t="s">
        <v>146</v>
      </c>
      <c r="C13" s="499" t="s">
        <v>172</v>
      </c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</row>
    <row r="14" spans="1:105" s="128" customFormat="1" ht="11.25" x14ac:dyDescent="0.2">
      <c r="C14" s="458" t="s">
        <v>71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</row>
    <row r="16" spans="1:105" s="162" customFormat="1" ht="74.25" customHeight="1" x14ac:dyDescent="0.2">
      <c r="A16" s="494" t="s">
        <v>197</v>
      </c>
      <c r="B16" s="494"/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 t="s">
        <v>474</v>
      </c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 t="s">
        <v>475</v>
      </c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 t="s">
        <v>371</v>
      </c>
      <c r="BS16" s="494"/>
      <c r="BT16" s="494"/>
      <c r="BU16" s="494"/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 t="s">
        <v>372</v>
      </c>
      <c r="CJ16" s="494"/>
      <c r="CK16" s="494"/>
      <c r="CL16" s="494"/>
      <c r="CM16" s="494"/>
      <c r="CN16" s="494"/>
      <c r="CO16" s="494"/>
      <c r="CP16" s="494"/>
      <c r="CQ16" s="494"/>
      <c r="CR16" s="494"/>
      <c r="CS16" s="494"/>
      <c r="CT16" s="494"/>
      <c r="CU16" s="494"/>
      <c r="CV16" s="494"/>
      <c r="CW16" s="494"/>
      <c r="CX16" s="494"/>
      <c r="CY16" s="494"/>
      <c r="CZ16" s="494"/>
      <c r="DA16" s="494"/>
    </row>
    <row r="17" spans="1:105" s="144" customFormat="1" ht="12" x14ac:dyDescent="0.2">
      <c r="A17" s="490">
        <v>1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2"/>
      <c r="AJ17" s="493">
        <v>2</v>
      </c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>
        <v>3</v>
      </c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>
        <v>4</v>
      </c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493"/>
      <c r="CD17" s="493"/>
      <c r="CE17" s="493"/>
      <c r="CF17" s="493"/>
      <c r="CG17" s="493"/>
      <c r="CH17" s="493"/>
      <c r="CI17" s="493">
        <v>5</v>
      </c>
      <c r="CJ17" s="493"/>
      <c r="CK17" s="493"/>
      <c r="CL17" s="493"/>
      <c r="CM17" s="493"/>
      <c r="CN17" s="493"/>
      <c r="CO17" s="493"/>
      <c r="CP17" s="493"/>
      <c r="CQ17" s="493"/>
      <c r="CR17" s="493"/>
      <c r="CS17" s="493"/>
      <c r="CT17" s="493"/>
      <c r="CU17" s="493"/>
      <c r="CV17" s="493"/>
      <c r="CW17" s="493"/>
      <c r="CX17" s="493"/>
      <c r="CY17" s="493"/>
      <c r="CZ17" s="493"/>
      <c r="DA17" s="493"/>
    </row>
    <row r="18" spans="1:105" s="144" customFormat="1" ht="36.75" customHeight="1" x14ac:dyDescent="0.2">
      <c r="A18" s="165"/>
      <c r="B18" s="477" t="s">
        <v>373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8"/>
      <c r="AJ18" s="484">
        <v>1</v>
      </c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>
        <v>1</v>
      </c>
      <c r="BB18" s="484"/>
      <c r="BC18" s="484"/>
      <c r="BD18" s="484"/>
      <c r="BE18" s="484"/>
      <c r="BF18" s="484"/>
      <c r="BG18" s="484"/>
      <c r="BH18" s="484"/>
      <c r="BI18" s="484"/>
      <c r="BJ18" s="484"/>
      <c r="BK18" s="484"/>
      <c r="BL18" s="484"/>
      <c r="BM18" s="484"/>
      <c r="BN18" s="484"/>
      <c r="BO18" s="484"/>
      <c r="BP18" s="484"/>
      <c r="BQ18" s="484"/>
      <c r="BR18" s="485" t="s">
        <v>601</v>
      </c>
      <c r="BS18" s="486"/>
      <c r="BT18" s="486"/>
      <c r="BU18" s="486"/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9"/>
      <c r="CJ18" s="489"/>
      <c r="CK18" s="489"/>
      <c r="CL18" s="489"/>
      <c r="CM18" s="489"/>
      <c r="CN18" s="489"/>
      <c r="CO18" s="489"/>
      <c r="CP18" s="489"/>
      <c r="CQ18" s="489"/>
      <c r="CR18" s="489"/>
      <c r="CS18" s="489"/>
      <c r="CT18" s="489"/>
      <c r="CU18" s="489"/>
      <c r="CV18" s="489"/>
      <c r="CW18" s="489"/>
      <c r="CX18" s="489"/>
      <c r="CY18" s="489"/>
      <c r="CZ18" s="489"/>
      <c r="DA18" s="489"/>
    </row>
    <row r="19" spans="1:105" s="144" customFormat="1" ht="36.75" customHeight="1" x14ac:dyDescent="0.2">
      <c r="A19" s="165"/>
      <c r="B19" s="477" t="s">
        <v>374</v>
      </c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  <c r="AJ19" s="484">
        <v>1</v>
      </c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>
        <v>1</v>
      </c>
      <c r="BB19" s="484"/>
      <c r="BC19" s="484"/>
      <c r="BD19" s="484"/>
      <c r="BE19" s="484"/>
      <c r="BF19" s="484"/>
      <c r="BG19" s="484"/>
      <c r="BH19" s="484"/>
      <c r="BI19" s="484"/>
      <c r="BJ19" s="484"/>
      <c r="BK19" s="484"/>
      <c r="BL19" s="484"/>
      <c r="BM19" s="484"/>
      <c r="BN19" s="484"/>
      <c r="BO19" s="484"/>
      <c r="BP19" s="484"/>
      <c r="BQ19" s="484"/>
      <c r="BR19" s="485" t="s">
        <v>601</v>
      </c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8"/>
      <c r="CJ19" s="488"/>
      <c r="CK19" s="488"/>
      <c r="CL19" s="488"/>
      <c r="CM19" s="488"/>
      <c r="CN19" s="488"/>
      <c r="CO19" s="488"/>
      <c r="CP19" s="488"/>
      <c r="CQ19" s="488"/>
      <c r="CR19" s="488"/>
      <c r="CS19" s="488"/>
      <c r="CT19" s="488"/>
      <c r="CU19" s="488"/>
      <c r="CV19" s="488"/>
      <c r="CW19" s="488"/>
      <c r="CX19" s="488"/>
      <c r="CY19" s="488"/>
      <c r="CZ19" s="488"/>
      <c r="DA19" s="488"/>
    </row>
    <row r="20" spans="1:105" s="144" customFormat="1" ht="31.5" customHeight="1" x14ac:dyDescent="0.2">
      <c r="A20" s="165"/>
      <c r="B20" s="477" t="s">
        <v>375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8"/>
      <c r="AJ20" s="484">
        <v>1</v>
      </c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>
        <v>1</v>
      </c>
      <c r="BB20" s="484"/>
      <c r="BC20" s="484"/>
      <c r="BD20" s="484"/>
      <c r="BE20" s="484"/>
      <c r="BF20" s="484"/>
      <c r="BG20" s="484"/>
      <c r="BH20" s="484"/>
      <c r="BI20" s="484"/>
      <c r="BJ20" s="484"/>
      <c r="BK20" s="484"/>
      <c r="BL20" s="484"/>
      <c r="BM20" s="484"/>
      <c r="BN20" s="484"/>
      <c r="BO20" s="484"/>
      <c r="BP20" s="484"/>
      <c r="BQ20" s="484"/>
      <c r="BR20" s="485" t="s">
        <v>601</v>
      </c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7"/>
      <c r="CJ20" s="487"/>
      <c r="CK20" s="487"/>
      <c r="CL20" s="487"/>
      <c r="CM20" s="487"/>
      <c r="CN20" s="487"/>
      <c r="CO20" s="487"/>
      <c r="CP20" s="487"/>
      <c r="CQ20" s="487"/>
      <c r="CR20" s="487"/>
      <c r="CS20" s="487"/>
      <c r="CT20" s="487"/>
      <c r="CU20" s="487"/>
      <c r="CV20" s="487"/>
      <c r="CW20" s="487"/>
      <c r="CX20" s="487"/>
      <c r="CY20" s="487"/>
      <c r="CZ20" s="487"/>
      <c r="DA20" s="487"/>
    </row>
    <row r="21" spans="1:105" s="144" customFormat="1" ht="23.25" customHeight="1" x14ac:dyDescent="0.2">
      <c r="A21" s="165"/>
      <c r="B21" s="477" t="s">
        <v>376</v>
      </c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8"/>
      <c r="AJ21" s="479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2"/>
      <c r="CI21" s="483" t="s">
        <v>379</v>
      </c>
      <c r="CJ21" s="483"/>
      <c r="CK21" s="483"/>
      <c r="CL21" s="483"/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</row>
    <row r="22" spans="1:105" s="144" customFormat="1" ht="23.25" customHeight="1" x14ac:dyDescent="0.2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</row>
  </sheetData>
  <mergeCells count="41">
    <mergeCell ref="A5:DA5"/>
    <mergeCell ref="A6:AV6"/>
    <mergeCell ref="AW6:DA6"/>
    <mergeCell ref="AW7:DA7"/>
    <mergeCell ref="C13:BG13"/>
    <mergeCell ref="C14:BG14"/>
    <mergeCell ref="A16:AI16"/>
    <mergeCell ref="AJ16:AZ16"/>
    <mergeCell ref="Q9:W9"/>
    <mergeCell ref="X9:AA9"/>
    <mergeCell ref="A10:DA10"/>
    <mergeCell ref="Y11:CC11"/>
    <mergeCell ref="Y12:CC12"/>
    <mergeCell ref="BA16:BQ16"/>
    <mergeCell ref="BR16:CH16"/>
    <mergeCell ref="CI16:DA16"/>
    <mergeCell ref="A17:AI17"/>
    <mergeCell ref="AJ17:AZ17"/>
    <mergeCell ref="BA17:BQ17"/>
    <mergeCell ref="BR17:CH17"/>
    <mergeCell ref="CI17:DA17"/>
    <mergeCell ref="B18:AI18"/>
    <mergeCell ref="AJ18:AZ18"/>
    <mergeCell ref="BA18:BQ18"/>
    <mergeCell ref="BR18:CH18"/>
    <mergeCell ref="CI18:DA18"/>
    <mergeCell ref="B19:AI19"/>
    <mergeCell ref="AJ19:AZ19"/>
    <mergeCell ref="BA19:BQ19"/>
    <mergeCell ref="BR19:CH19"/>
    <mergeCell ref="CI19:DA19"/>
    <mergeCell ref="B20:AI20"/>
    <mergeCell ref="AJ20:AZ20"/>
    <mergeCell ref="BA20:BQ20"/>
    <mergeCell ref="BR20:CH20"/>
    <mergeCell ref="CI20:DA20"/>
    <mergeCell ref="B21:AI21"/>
    <mergeCell ref="AJ21:AZ21"/>
    <mergeCell ref="BA21:BQ21"/>
    <mergeCell ref="BR21:CH21"/>
    <mergeCell ref="CI21:DA21"/>
  </mergeCells>
  <hyperlinks>
    <hyperlink ref="BR18" r:id="rId1"/>
    <hyperlink ref="BR19" r:id="rId2"/>
    <hyperlink ref="BR20" r:id="rId3"/>
  </hyperlinks>
  <pageMargins left="0.78740157480314965" right="0.51181102362204722" top="0.59055118110236227" bottom="0.39370078740157483" header="0.19685039370078741" footer="0.19685039370078741"/>
  <pageSetup paperSize="9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"/>
  <sheetViews>
    <sheetView view="pageBreakPreview" zoomScaleNormal="100" zoomScaleSheetLayoutView="100" workbookViewId="0">
      <selection activeCell="BI17" sqref="BI17"/>
    </sheetView>
  </sheetViews>
  <sheetFormatPr defaultColWidth="0.85546875" defaultRowHeight="15" x14ac:dyDescent="0.25"/>
  <cols>
    <col min="1" max="16384" width="0.85546875" style="1"/>
  </cols>
  <sheetData>
    <row r="1" spans="1:16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FE1" s="285" t="s">
        <v>462</v>
      </c>
    </row>
    <row r="2" spans="1:161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161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161" s="4" customFormat="1" ht="46.5" customHeight="1" x14ac:dyDescent="0.25">
      <c r="A4" s="500" t="s">
        <v>463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3"/>
      <c r="BX4" s="453"/>
      <c r="BY4" s="453"/>
      <c r="BZ4" s="453"/>
      <c r="CA4" s="453"/>
      <c r="CB4" s="453"/>
      <c r="CC4" s="453"/>
      <c r="CD4" s="453"/>
      <c r="CE4" s="453"/>
      <c r="CF4" s="453"/>
      <c r="CG4" s="453"/>
      <c r="CH4" s="453"/>
      <c r="CI4" s="453"/>
      <c r="CJ4" s="453"/>
      <c r="CK4" s="453"/>
      <c r="CL4" s="453"/>
      <c r="CM4" s="453"/>
      <c r="CN4" s="453"/>
      <c r="CO4" s="453"/>
      <c r="CP4" s="453"/>
      <c r="CQ4" s="453"/>
      <c r="CR4" s="453"/>
      <c r="CS4" s="453"/>
      <c r="CT4" s="453"/>
      <c r="CU4" s="453"/>
      <c r="CV4" s="453"/>
      <c r="CW4" s="453"/>
      <c r="CX4" s="453"/>
      <c r="CY4" s="453"/>
      <c r="CZ4" s="453"/>
      <c r="DA4" s="453"/>
      <c r="DB4" s="453"/>
      <c r="DC4" s="453"/>
      <c r="DD4" s="453"/>
      <c r="DE4" s="453"/>
      <c r="DF4" s="453"/>
      <c r="DG4" s="453"/>
      <c r="DH4" s="453"/>
      <c r="DI4" s="453"/>
      <c r="DJ4" s="453"/>
      <c r="DK4" s="453"/>
      <c r="DL4" s="453"/>
      <c r="DM4" s="453"/>
      <c r="DN4" s="453"/>
      <c r="DO4" s="453"/>
      <c r="DP4" s="453"/>
      <c r="DQ4" s="453"/>
      <c r="DR4" s="453"/>
      <c r="DS4" s="453"/>
      <c r="DT4" s="453"/>
      <c r="DU4" s="453"/>
      <c r="DV4" s="453"/>
      <c r="DW4" s="453"/>
      <c r="DX4" s="453"/>
      <c r="DY4" s="453"/>
      <c r="DZ4" s="453"/>
      <c r="EA4" s="453"/>
      <c r="EB4" s="453"/>
      <c r="EC4" s="453"/>
      <c r="ED4" s="453"/>
      <c r="EE4" s="453"/>
      <c r="EF4" s="453"/>
      <c r="EG4" s="453"/>
      <c r="EH4" s="453"/>
      <c r="EI4" s="453"/>
      <c r="EJ4" s="453"/>
      <c r="EK4" s="453"/>
      <c r="EL4" s="453"/>
      <c r="EM4" s="453"/>
      <c r="EN4" s="453"/>
      <c r="EO4" s="453"/>
      <c r="EP4" s="453"/>
      <c r="EQ4" s="453"/>
      <c r="ER4" s="453"/>
      <c r="ES4" s="453"/>
      <c r="ET4" s="453"/>
      <c r="EU4" s="453"/>
      <c r="EV4" s="453"/>
      <c r="EW4" s="453"/>
      <c r="EX4" s="453"/>
      <c r="EY4" s="453"/>
      <c r="EZ4" s="453"/>
      <c r="FA4" s="453"/>
      <c r="FB4" s="453"/>
      <c r="FC4" s="453"/>
      <c r="FD4" s="453"/>
      <c r="FE4" s="453"/>
    </row>
    <row r="5" spans="1:161" s="4" customFormat="1" ht="15.75" x14ac:dyDescent="0.25"/>
    <row r="6" spans="1:161" s="9" customFormat="1" ht="50.25" customHeight="1" x14ac:dyDescent="0.2">
      <c r="A6" s="501" t="s">
        <v>464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 t="s">
        <v>465</v>
      </c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 t="s">
        <v>466</v>
      </c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1"/>
      <c r="BI6" s="501" t="s">
        <v>467</v>
      </c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1"/>
      <c r="BU6" s="501"/>
      <c r="BV6" s="501"/>
      <c r="BW6" s="501"/>
      <c r="BX6" s="501"/>
      <c r="BY6" s="501"/>
      <c r="BZ6" s="501"/>
      <c r="CA6" s="501"/>
      <c r="CB6" s="501"/>
      <c r="CC6" s="501"/>
      <c r="CD6" s="501" t="s">
        <v>468</v>
      </c>
      <c r="CE6" s="501"/>
      <c r="CF6" s="501"/>
      <c r="CG6" s="501"/>
      <c r="CH6" s="501"/>
      <c r="CI6" s="501"/>
      <c r="CJ6" s="501"/>
      <c r="CK6" s="501"/>
      <c r="CL6" s="501"/>
      <c r="CM6" s="501"/>
      <c r="CN6" s="501"/>
      <c r="CO6" s="501"/>
      <c r="CP6" s="501"/>
      <c r="CQ6" s="501"/>
      <c r="CR6" s="501"/>
      <c r="CS6" s="501"/>
      <c r="CT6" s="501"/>
      <c r="CU6" s="501"/>
      <c r="CV6" s="501"/>
      <c r="CW6" s="501"/>
      <c r="CX6" s="501"/>
      <c r="CY6" s="501"/>
      <c r="CZ6" s="501"/>
      <c r="DA6" s="501"/>
      <c r="DB6" s="501" t="s">
        <v>469</v>
      </c>
      <c r="DC6" s="501"/>
      <c r="DD6" s="501"/>
      <c r="DE6" s="501"/>
      <c r="DF6" s="501"/>
      <c r="DG6" s="501"/>
      <c r="DH6" s="501"/>
      <c r="DI6" s="501"/>
      <c r="DJ6" s="501"/>
      <c r="DK6" s="501"/>
      <c r="DL6" s="501"/>
      <c r="DM6" s="501"/>
      <c r="DN6" s="501"/>
      <c r="DO6" s="501"/>
      <c r="DP6" s="501"/>
      <c r="DQ6" s="501"/>
      <c r="DR6" s="501" t="s">
        <v>470</v>
      </c>
      <c r="DS6" s="501"/>
      <c r="DT6" s="501"/>
      <c r="DU6" s="501"/>
      <c r="DV6" s="501"/>
      <c r="DW6" s="501"/>
      <c r="DX6" s="501"/>
      <c r="DY6" s="501"/>
      <c r="DZ6" s="501"/>
      <c r="EA6" s="501"/>
      <c r="EB6" s="501"/>
      <c r="EC6" s="501"/>
      <c r="ED6" s="501"/>
      <c r="EE6" s="501"/>
      <c r="EF6" s="501"/>
      <c r="EG6" s="501"/>
      <c r="EH6" s="501"/>
      <c r="EI6" s="501"/>
      <c r="EJ6" s="501"/>
      <c r="EK6" s="501"/>
      <c r="EL6" s="501"/>
      <c r="EM6" s="501"/>
      <c r="EN6" s="501" t="s">
        <v>471</v>
      </c>
      <c r="EO6" s="501"/>
      <c r="EP6" s="501"/>
      <c r="EQ6" s="501"/>
      <c r="ER6" s="501"/>
      <c r="ES6" s="501"/>
      <c r="ET6" s="501"/>
      <c r="EU6" s="501"/>
      <c r="EV6" s="501"/>
      <c r="EW6" s="501"/>
      <c r="EX6" s="501"/>
      <c r="EY6" s="501"/>
      <c r="EZ6" s="501"/>
      <c r="FA6" s="501"/>
      <c r="FB6" s="501"/>
      <c r="FC6" s="501"/>
      <c r="FD6" s="501"/>
      <c r="FE6" s="501"/>
    </row>
    <row r="7" spans="1:161" s="286" customFormat="1" ht="12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5" t="s">
        <v>472</v>
      </c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 t="s">
        <v>472</v>
      </c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  <c r="BX7" s="505"/>
      <c r="BY7" s="505"/>
      <c r="BZ7" s="505"/>
      <c r="CA7" s="505"/>
      <c r="CB7" s="505"/>
      <c r="CC7" s="505"/>
      <c r="CD7" s="505" t="s">
        <v>472</v>
      </c>
      <c r="CE7" s="505"/>
      <c r="CF7" s="505"/>
      <c r="CG7" s="505"/>
      <c r="CH7" s="505"/>
      <c r="CI7" s="505"/>
      <c r="CJ7" s="505"/>
      <c r="CK7" s="505"/>
      <c r="CL7" s="505"/>
      <c r="CM7" s="505"/>
      <c r="CN7" s="505"/>
      <c r="CO7" s="505"/>
      <c r="CP7" s="505"/>
      <c r="CQ7" s="505"/>
      <c r="CR7" s="505"/>
      <c r="CS7" s="505"/>
      <c r="CT7" s="505"/>
      <c r="CU7" s="505"/>
      <c r="CV7" s="505"/>
      <c r="CW7" s="505"/>
      <c r="CX7" s="505"/>
      <c r="CY7" s="505"/>
      <c r="CZ7" s="505"/>
      <c r="DA7" s="505"/>
      <c r="DB7" s="505" t="s">
        <v>472</v>
      </c>
      <c r="DC7" s="505"/>
      <c r="DD7" s="505"/>
      <c r="DE7" s="505"/>
      <c r="DF7" s="505"/>
      <c r="DG7" s="505"/>
      <c r="DH7" s="505"/>
      <c r="DI7" s="505"/>
      <c r="DJ7" s="505"/>
      <c r="DK7" s="505"/>
      <c r="DL7" s="505"/>
      <c r="DM7" s="505"/>
      <c r="DN7" s="505"/>
      <c r="DO7" s="505"/>
      <c r="DP7" s="505"/>
      <c r="DQ7" s="505"/>
      <c r="DR7" s="502"/>
      <c r="DS7" s="502"/>
      <c r="DT7" s="502"/>
      <c r="DU7" s="502"/>
      <c r="DV7" s="502"/>
      <c r="DW7" s="502"/>
      <c r="DX7" s="502"/>
      <c r="DY7" s="502"/>
      <c r="DZ7" s="502"/>
      <c r="EA7" s="502"/>
      <c r="EB7" s="502"/>
      <c r="EC7" s="502"/>
      <c r="ED7" s="502"/>
      <c r="EE7" s="502"/>
      <c r="EF7" s="502"/>
      <c r="EG7" s="502"/>
      <c r="EH7" s="502"/>
      <c r="EI7" s="502"/>
      <c r="EJ7" s="502"/>
      <c r="EK7" s="502"/>
      <c r="EL7" s="502"/>
      <c r="EM7" s="502"/>
      <c r="EN7" s="503" t="s">
        <v>472</v>
      </c>
      <c r="EO7" s="503"/>
      <c r="EP7" s="503"/>
      <c r="EQ7" s="503"/>
      <c r="ER7" s="503"/>
      <c r="ES7" s="503"/>
      <c r="ET7" s="503"/>
      <c r="EU7" s="503"/>
      <c r="EV7" s="503"/>
      <c r="EW7" s="503"/>
      <c r="EX7" s="503"/>
      <c r="EY7" s="503"/>
      <c r="EZ7" s="503"/>
      <c r="FA7" s="503"/>
      <c r="FB7" s="503"/>
      <c r="FC7" s="503"/>
      <c r="FD7" s="503"/>
      <c r="FE7" s="503"/>
    </row>
    <row r="8" spans="1:161" s="144" customFormat="1" ht="12" x14ac:dyDescent="0.2">
      <c r="A8" s="504">
        <v>1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>
        <v>2</v>
      </c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>
        <v>3</v>
      </c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>
        <v>4</v>
      </c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>
        <v>5</v>
      </c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4"/>
      <c r="CZ8" s="504"/>
      <c r="DA8" s="504"/>
      <c r="DB8" s="504">
        <v>6</v>
      </c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>
        <v>7</v>
      </c>
      <c r="DS8" s="504"/>
      <c r="DT8" s="504"/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04"/>
      <c r="EI8" s="504"/>
      <c r="EJ8" s="504"/>
      <c r="EK8" s="504"/>
      <c r="EL8" s="504"/>
      <c r="EM8" s="504"/>
      <c r="EN8" s="504">
        <v>8</v>
      </c>
      <c r="EO8" s="504"/>
      <c r="EP8" s="504"/>
      <c r="EQ8" s="504"/>
      <c r="ER8" s="504"/>
      <c r="ES8" s="504"/>
      <c r="ET8" s="504"/>
      <c r="EU8" s="504"/>
      <c r="EV8" s="504"/>
      <c r="EW8" s="504"/>
      <c r="EX8" s="504"/>
      <c r="EY8" s="504"/>
      <c r="EZ8" s="504"/>
      <c r="FA8" s="504"/>
      <c r="FB8" s="504"/>
      <c r="FC8" s="504"/>
      <c r="FD8" s="504"/>
      <c r="FE8" s="504"/>
    </row>
    <row r="9" spans="1:161" s="9" customFormat="1" ht="63" customHeight="1" x14ac:dyDescent="0.2">
      <c r="A9" s="503" t="s">
        <v>473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6" t="s">
        <v>394</v>
      </c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5">
        <v>95160</v>
      </c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>
        <f>CD9</f>
        <v>11774</v>
      </c>
      <c r="BJ9" s="505"/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505"/>
      <c r="CB9" s="505"/>
      <c r="CC9" s="505"/>
      <c r="CD9" s="505">
        <v>11774</v>
      </c>
      <c r="CE9" s="505"/>
      <c r="CF9" s="505"/>
      <c r="CG9" s="505"/>
      <c r="CH9" s="505"/>
      <c r="CI9" s="505"/>
      <c r="CJ9" s="505"/>
      <c r="CK9" s="505"/>
      <c r="CL9" s="505"/>
      <c r="CM9" s="505"/>
      <c r="CN9" s="505"/>
      <c r="CO9" s="505"/>
      <c r="CP9" s="505"/>
      <c r="CQ9" s="505"/>
      <c r="CR9" s="505"/>
      <c r="CS9" s="505"/>
      <c r="CT9" s="505"/>
      <c r="CU9" s="505"/>
      <c r="CV9" s="505"/>
      <c r="CW9" s="505"/>
      <c r="CX9" s="505"/>
      <c r="CY9" s="505"/>
      <c r="CZ9" s="505"/>
      <c r="DA9" s="505"/>
      <c r="DB9" s="505">
        <f>AN9-BI9</f>
        <v>83386</v>
      </c>
      <c r="DC9" s="505"/>
      <c r="DD9" s="505"/>
      <c r="DE9" s="505"/>
      <c r="DF9" s="505"/>
      <c r="DG9" s="505"/>
      <c r="DH9" s="505"/>
      <c r="DI9" s="505"/>
      <c r="DJ9" s="505"/>
      <c r="DK9" s="505"/>
      <c r="DL9" s="505"/>
      <c r="DM9" s="505"/>
      <c r="DN9" s="505"/>
      <c r="DO9" s="505"/>
      <c r="DP9" s="505"/>
      <c r="DQ9" s="505"/>
      <c r="DR9" s="502" t="s">
        <v>164</v>
      </c>
      <c r="DS9" s="502"/>
      <c r="DT9" s="502"/>
      <c r="DU9" s="502"/>
      <c r="DV9" s="502"/>
      <c r="DW9" s="502"/>
      <c r="DX9" s="502"/>
      <c r="DY9" s="502"/>
      <c r="DZ9" s="502"/>
      <c r="EA9" s="502"/>
      <c r="EB9" s="502"/>
      <c r="EC9" s="502"/>
      <c r="ED9" s="502"/>
      <c r="EE9" s="502"/>
      <c r="EF9" s="502"/>
      <c r="EG9" s="502"/>
      <c r="EH9" s="502"/>
      <c r="EI9" s="502"/>
      <c r="EJ9" s="502"/>
      <c r="EK9" s="502"/>
      <c r="EL9" s="502"/>
      <c r="EM9" s="502"/>
      <c r="EN9" s="506" t="s">
        <v>164</v>
      </c>
      <c r="EO9" s="506"/>
      <c r="EP9" s="506"/>
      <c r="EQ9" s="506"/>
      <c r="ER9" s="506"/>
      <c r="ES9" s="506"/>
      <c r="ET9" s="506"/>
      <c r="EU9" s="506"/>
      <c r="EV9" s="506"/>
      <c r="EW9" s="506"/>
      <c r="EX9" s="506"/>
      <c r="EY9" s="506"/>
      <c r="EZ9" s="506"/>
      <c r="FA9" s="506"/>
      <c r="FB9" s="506"/>
      <c r="FC9" s="506"/>
      <c r="FD9" s="506"/>
      <c r="FE9" s="506"/>
    </row>
  </sheetData>
  <mergeCells count="33">
    <mergeCell ref="DR9:EM9"/>
    <mergeCell ref="EN9:FE9"/>
    <mergeCell ref="A9:R9"/>
    <mergeCell ref="S9:AM9"/>
    <mergeCell ref="AN9:BH9"/>
    <mergeCell ref="BI9:CC9"/>
    <mergeCell ref="CD9:DA9"/>
    <mergeCell ref="DB9:DQ9"/>
    <mergeCell ref="DR7:EM7"/>
    <mergeCell ref="EN7:FE7"/>
    <mergeCell ref="A8:R8"/>
    <mergeCell ref="S8:AM8"/>
    <mergeCell ref="AN8:BH8"/>
    <mergeCell ref="BI8:CC8"/>
    <mergeCell ref="CD8:DA8"/>
    <mergeCell ref="DB8:DQ8"/>
    <mergeCell ref="DR8:EM8"/>
    <mergeCell ref="EN8:FE8"/>
    <mergeCell ref="A7:R7"/>
    <mergeCell ref="S7:AM7"/>
    <mergeCell ref="AN7:BH7"/>
    <mergeCell ref="BI7:CC7"/>
    <mergeCell ref="CD7:DA7"/>
    <mergeCell ref="DB7:DQ7"/>
    <mergeCell ref="A4:FE4"/>
    <mergeCell ref="A6:R6"/>
    <mergeCell ref="S6:AM6"/>
    <mergeCell ref="AN6:BH6"/>
    <mergeCell ref="BI6:CC6"/>
    <mergeCell ref="CD6:DA6"/>
    <mergeCell ref="DB6:DQ6"/>
    <mergeCell ref="DR6:EM6"/>
    <mergeCell ref="EN6:FE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view="pageBreakPreview" topLeftCell="C259" zoomScale="70" zoomScaleNormal="80" zoomScaleSheetLayoutView="70" workbookViewId="0">
      <selection activeCell="G21" sqref="G21"/>
    </sheetView>
  </sheetViews>
  <sheetFormatPr defaultRowHeight="15.75" x14ac:dyDescent="0.25"/>
  <cols>
    <col min="1" max="1" width="5.42578125" style="79" customWidth="1"/>
    <col min="2" max="2" width="24.7109375" style="79" customWidth="1"/>
    <col min="3" max="3" width="26.28515625" style="79" customWidth="1"/>
    <col min="4" max="4" width="27.28515625" style="79" customWidth="1"/>
    <col min="5" max="5" width="19.5703125" style="79" customWidth="1"/>
    <col min="6" max="6" width="30.5703125" style="79" customWidth="1"/>
    <col min="7" max="7" width="29.5703125" style="79" customWidth="1"/>
    <col min="8" max="8" width="24.28515625" style="79" customWidth="1"/>
    <col min="9" max="9" width="4.85546875" customWidth="1"/>
  </cols>
  <sheetData>
    <row r="1" spans="1:13" ht="3" customHeight="1" x14ac:dyDescent="0.25"/>
    <row r="2" spans="1:13" x14ac:dyDescent="0.25">
      <c r="H2" s="51" t="s">
        <v>141</v>
      </c>
    </row>
    <row r="3" spans="1:13" x14ac:dyDescent="0.25">
      <c r="H3" s="50" t="s">
        <v>110</v>
      </c>
    </row>
    <row r="4" spans="1:13" ht="12.75" customHeight="1" x14ac:dyDescent="0.25">
      <c r="H4" s="12" t="s">
        <v>182</v>
      </c>
    </row>
    <row r="6" spans="1:13" ht="18.75" x14ac:dyDescent="0.3">
      <c r="A6" s="510" t="s">
        <v>324</v>
      </c>
      <c r="B6" s="510"/>
      <c r="C6" s="510"/>
      <c r="D6" s="510"/>
      <c r="E6" s="510"/>
      <c r="F6" s="510"/>
      <c r="G6" s="510"/>
      <c r="H6" s="510"/>
    </row>
    <row r="7" spans="1:13" ht="20.25" x14ac:dyDescent="0.3">
      <c r="A7" s="121"/>
      <c r="B7" s="121"/>
      <c r="C7" s="126"/>
      <c r="D7" s="88" t="s">
        <v>325</v>
      </c>
      <c r="E7" s="127" t="s">
        <v>185</v>
      </c>
      <c r="F7" s="121"/>
      <c r="G7" s="121"/>
      <c r="H7" s="121"/>
    </row>
    <row r="8" spans="1:13" x14ac:dyDescent="0.25">
      <c r="A8" s="120"/>
      <c r="B8" s="120"/>
      <c r="C8"/>
      <c r="D8"/>
      <c r="E8" s="125" t="s">
        <v>13</v>
      </c>
      <c r="F8" s="120"/>
      <c r="G8" s="120"/>
      <c r="H8" s="120"/>
    </row>
    <row r="9" spans="1:13" ht="18.75" x14ac:dyDescent="0.3">
      <c r="A9" s="120"/>
      <c r="B9" s="120"/>
      <c r="C9"/>
      <c r="D9"/>
      <c r="E9" s="88" t="s">
        <v>186</v>
      </c>
      <c r="F9" s="120"/>
      <c r="G9" s="120"/>
      <c r="H9" s="120"/>
    </row>
    <row r="10" spans="1:13" ht="18.75" x14ac:dyDescent="0.3">
      <c r="A10" s="120"/>
      <c r="B10" s="120"/>
      <c r="C10"/>
      <c r="D10"/>
      <c r="E10" s="88"/>
      <c r="F10" s="120"/>
      <c r="G10" s="120"/>
      <c r="H10" s="120"/>
    </row>
    <row r="11" spans="1:13" ht="18.75" x14ac:dyDescent="0.3">
      <c r="A11" s="120"/>
      <c r="B11" s="120"/>
      <c r="C11"/>
      <c r="D11" s="122" t="s">
        <v>339</v>
      </c>
      <c r="E11" s="135" t="s">
        <v>338</v>
      </c>
      <c r="F11" s="158" t="s">
        <v>497</v>
      </c>
      <c r="G11" s="120"/>
      <c r="H11" s="120"/>
    </row>
    <row r="12" spans="1:13" x14ac:dyDescent="0.25">
      <c r="B12" s="123"/>
      <c r="D12" s="123"/>
      <c r="E12" s="123"/>
      <c r="F12" s="123"/>
      <c r="G12" s="123"/>
      <c r="I12" s="123"/>
      <c r="J12" s="123"/>
      <c r="K12" s="124"/>
      <c r="L12" s="124"/>
      <c r="M12" s="124"/>
    </row>
    <row r="13" spans="1:13" ht="20.25" x14ac:dyDescent="0.3">
      <c r="A13" s="511" t="s">
        <v>499</v>
      </c>
      <c r="B13" s="511"/>
      <c r="C13" s="511"/>
      <c r="D13" s="511"/>
      <c r="E13" s="511"/>
      <c r="F13" s="511"/>
      <c r="G13" s="511"/>
      <c r="H13" s="511"/>
    </row>
    <row r="14" spans="1:13" ht="55.5" customHeight="1" x14ac:dyDescent="0.2">
      <c r="A14" s="80" t="s">
        <v>176</v>
      </c>
      <c r="B14" s="80" t="s">
        <v>327</v>
      </c>
      <c r="C14" s="80" t="s">
        <v>328</v>
      </c>
      <c r="D14" s="80" t="s">
        <v>177</v>
      </c>
      <c r="E14" s="80" t="s">
        <v>333</v>
      </c>
      <c r="F14" s="80" t="s">
        <v>332</v>
      </c>
      <c r="G14" s="80" t="s">
        <v>403</v>
      </c>
      <c r="H14" s="80" t="s">
        <v>330</v>
      </c>
    </row>
    <row r="15" spans="1:13" ht="12.75" x14ac:dyDescent="0.2">
      <c r="A15" s="142"/>
      <c r="B15" s="142">
        <v>1</v>
      </c>
      <c r="C15" s="142">
        <v>2</v>
      </c>
      <c r="D15" s="142">
        <v>3</v>
      </c>
      <c r="E15" s="142">
        <v>4</v>
      </c>
      <c r="F15" s="142">
        <v>5</v>
      </c>
      <c r="G15" s="142">
        <v>6</v>
      </c>
      <c r="H15" s="142">
        <v>7</v>
      </c>
    </row>
    <row r="16" spans="1:13" ht="22.5" customHeight="1" x14ac:dyDescent="0.2">
      <c r="A16" s="82">
        <v>1</v>
      </c>
      <c r="B16" s="507" t="s">
        <v>121</v>
      </c>
      <c r="C16" s="83" t="s">
        <v>178</v>
      </c>
      <c r="D16" s="83" t="s">
        <v>178</v>
      </c>
      <c r="E16" s="83" t="s">
        <v>329</v>
      </c>
      <c r="F16" s="84">
        <v>0.8</v>
      </c>
      <c r="G16" s="84"/>
      <c r="H16" s="84"/>
    </row>
    <row r="17" spans="1:8" ht="22.5" customHeight="1" x14ac:dyDescent="0.2">
      <c r="A17" s="82">
        <v>2</v>
      </c>
      <c r="B17" s="508"/>
      <c r="C17" s="83" t="s">
        <v>179</v>
      </c>
      <c r="D17" s="83" t="s">
        <v>179</v>
      </c>
      <c r="E17" s="83" t="s">
        <v>329</v>
      </c>
      <c r="F17" s="84">
        <v>0.28999999999999998</v>
      </c>
      <c r="G17" s="84"/>
      <c r="H17" s="84"/>
    </row>
    <row r="18" spans="1:8" ht="31.5" customHeight="1" x14ac:dyDescent="0.2">
      <c r="A18" s="82">
        <v>3</v>
      </c>
      <c r="B18" s="508"/>
      <c r="C18" s="83" t="s">
        <v>184</v>
      </c>
      <c r="D18" s="83" t="str">
        <f t="shared" ref="D18" si="0">C18</f>
        <v>ООО "КРУГ"</v>
      </c>
      <c r="E18" s="83" t="s">
        <v>329</v>
      </c>
      <c r="F18" s="84">
        <v>4.1589000000000001E-2</v>
      </c>
      <c r="G18" s="84"/>
      <c r="H18" s="84"/>
    </row>
    <row r="19" spans="1:8" ht="22.5" customHeight="1" x14ac:dyDescent="0.2">
      <c r="A19" s="82">
        <v>4</v>
      </c>
      <c r="B19" s="508"/>
      <c r="C19" s="83" t="s">
        <v>183</v>
      </c>
      <c r="D19" s="83" t="str">
        <f t="shared" ref="D19:D25" si="1">C19</f>
        <v>ИП Первухин Л.В.</v>
      </c>
      <c r="E19" s="83" t="s">
        <v>329</v>
      </c>
      <c r="F19" s="84">
        <v>0.01</v>
      </c>
      <c r="G19" s="84"/>
      <c r="H19" s="84"/>
    </row>
    <row r="20" spans="1:8" ht="22.5" customHeight="1" x14ac:dyDescent="0.2">
      <c r="A20" s="82">
        <v>5</v>
      </c>
      <c r="B20" s="508"/>
      <c r="C20" s="83" t="s">
        <v>180</v>
      </c>
      <c r="D20" s="83" t="str">
        <f t="shared" si="1"/>
        <v>АО "ТНН"</v>
      </c>
      <c r="E20" s="83" t="s">
        <v>329</v>
      </c>
      <c r="F20" s="84">
        <v>0.1</v>
      </c>
      <c r="G20" s="84"/>
      <c r="H20" s="84"/>
    </row>
    <row r="21" spans="1:8" ht="22.5" customHeight="1" x14ac:dyDescent="0.2">
      <c r="A21" s="82">
        <v>6</v>
      </c>
      <c r="B21" s="508"/>
      <c r="C21" s="83" t="s">
        <v>181</v>
      </c>
      <c r="D21" s="83" t="str">
        <f t="shared" si="1"/>
        <v>АО "РЭД"</v>
      </c>
      <c r="E21" s="83" t="s">
        <v>329</v>
      </c>
      <c r="F21" s="84">
        <v>0.50036999999999998</v>
      </c>
      <c r="G21" s="84"/>
      <c r="H21" s="84"/>
    </row>
    <row r="22" spans="1:8" ht="22.5" customHeight="1" x14ac:dyDescent="0.2">
      <c r="A22" s="82">
        <v>7</v>
      </c>
      <c r="B22" s="508"/>
      <c r="C22" s="83" t="s">
        <v>393</v>
      </c>
      <c r="D22" s="83" t="str">
        <f t="shared" si="1"/>
        <v>ООО "РАМА"</v>
      </c>
      <c r="E22" s="83" t="s">
        <v>329</v>
      </c>
      <c r="F22" s="84">
        <v>3.0200000000000001E-2</v>
      </c>
      <c r="G22" s="84"/>
      <c r="H22" s="84"/>
    </row>
    <row r="23" spans="1:8" ht="21" customHeight="1" x14ac:dyDescent="0.2">
      <c r="A23" s="82">
        <v>8</v>
      </c>
      <c r="B23" s="508"/>
      <c r="C23" s="83" t="s">
        <v>461</v>
      </c>
      <c r="D23" s="83" t="str">
        <f t="shared" si="1"/>
        <v>ООО "Промсырье"</v>
      </c>
      <c r="E23" s="83" t="s">
        <v>329</v>
      </c>
      <c r="F23" s="84">
        <v>0.01</v>
      </c>
      <c r="G23" s="84"/>
      <c r="H23" s="84"/>
    </row>
    <row r="24" spans="1:8" ht="22.5" customHeight="1" x14ac:dyDescent="0.2">
      <c r="A24" s="82">
        <v>8</v>
      </c>
      <c r="B24" s="508"/>
      <c r="C24" s="83" t="s">
        <v>188</v>
      </c>
      <c r="D24" s="83" t="str">
        <f t="shared" si="1"/>
        <v>ООО "Лизард"</v>
      </c>
      <c r="E24" s="83" t="s">
        <v>329</v>
      </c>
      <c r="F24" s="84">
        <v>0</v>
      </c>
      <c r="G24" s="84"/>
      <c r="H24" s="84"/>
    </row>
    <row r="25" spans="1:8" ht="55.5" customHeight="1" x14ac:dyDescent="0.2">
      <c r="A25" s="82">
        <v>9</v>
      </c>
      <c r="B25" s="509"/>
      <c r="C25" s="83" t="s">
        <v>189</v>
      </c>
      <c r="D25" s="83" t="str">
        <f t="shared" si="1"/>
        <v>ООО "Научно-производственный центр гидроавтоматики"</v>
      </c>
      <c r="E25" s="83" t="s">
        <v>329</v>
      </c>
      <c r="F25" s="84">
        <v>0</v>
      </c>
      <c r="G25" s="84"/>
      <c r="H25" s="84"/>
    </row>
    <row r="26" spans="1:8" x14ac:dyDescent="0.25">
      <c r="H26" s="51" t="s">
        <v>141</v>
      </c>
    </row>
    <row r="27" spans="1:8" x14ac:dyDescent="0.25">
      <c r="H27" s="50" t="s">
        <v>110</v>
      </c>
    </row>
    <row r="28" spans="1:8" ht="12.75" customHeight="1" x14ac:dyDescent="0.25">
      <c r="H28" s="12" t="s">
        <v>182</v>
      </c>
    </row>
    <row r="30" spans="1:8" ht="18.75" x14ac:dyDescent="0.3">
      <c r="A30" s="510" t="s">
        <v>324</v>
      </c>
      <c r="B30" s="510"/>
      <c r="C30" s="510"/>
      <c r="D30" s="510"/>
      <c r="E30" s="510"/>
      <c r="F30" s="510"/>
      <c r="G30" s="510"/>
      <c r="H30" s="510"/>
    </row>
    <row r="31" spans="1:8" ht="20.25" x14ac:dyDescent="0.3">
      <c r="A31" s="121"/>
      <c r="B31" s="121"/>
      <c r="C31" s="126"/>
      <c r="D31" s="88" t="s">
        <v>325</v>
      </c>
      <c r="E31" s="127" t="s">
        <v>185</v>
      </c>
      <c r="F31" s="121"/>
      <c r="G31" s="121"/>
      <c r="H31" s="121"/>
    </row>
    <row r="32" spans="1:8" x14ac:dyDescent="0.25">
      <c r="A32" s="120"/>
      <c r="B32" s="120"/>
      <c r="C32"/>
      <c r="D32"/>
      <c r="E32" s="125" t="s">
        <v>13</v>
      </c>
      <c r="F32" s="120"/>
      <c r="G32" s="120"/>
      <c r="H32" s="120"/>
    </row>
    <row r="33" spans="1:13" ht="18.75" x14ac:dyDescent="0.3">
      <c r="A33" s="120"/>
      <c r="B33" s="120"/>
      <c r="C33"/>
      <c r="D33"/>
      <c r="E33" s="88" t="s">
        <v>186</v>
      </c>
      <c r="F33" s="120"/>
      <c r="G33" s="120"/>
      <c r="H33" s="120"/>
    </row>
    <row r="34" spans="1:13" ht="18.75" x14ac:dyDescent="0.3">
      <c r="A34" s="120"/>
      <c r="B34" s="120"/>
      <c r="C34"/>
      <c r="D34"/>
      <c r="E34" s="88"/>
      <c r="F34" s="120"/>
      <c r="G34" s="120"/>
      <c r="H34" s="120"/>
    </row>
    <row r="35" spans="1:13" ht="18.75" x14ac:dyDescent="0.3">
      <c r="A35" s="120"/>
      <c r="B35" s="120"/>
      <c r="C35"/>
      <c r="D35" s="122" t="s">
        <v>339</v>
      </c>
      <c r="E35" s="135" t="s">
        <v>337</v>
      </c>
      <c r="F35" s="158" t="s">
        <v>497</v>
      </c>
      <c r="G35" s="120"/>
      <c r="H35" s="120"/>
    </row>
    <row r="36" spans="1:13" x14ac:dyDescent="0.25">
      <c r="B36" s="123"/>
      <c r="D36" s="123"/>
      <c r="E36" s="123"/>
      <c r="F36" s="123"/>
      <c r="G36" s="123"/>
      <c r="I36" s="123"/>
      <c r="J36" s="123"/>
      <c r="K36" s="124"/>
      <c r="L36" s="124"/>
      <c r="M36" s="124"/>
    </row>
    <row r="37" spans="1:13" ht="20.25" x14ac:dyDescent="0.3">
      <c r="A37" s="511" t="s">
        <v>500</v>
      </c>
      <c r="B37" s="511"/>
      <c r="C37" s="511"/>
      <c r="D37" s="511"/>
      <c r="E37" s="511"/>
      <c r="F37" s="511"/>
      <c r="G37" s="511"/>
      <c r="H37" s="511"/>
    </row>
    <row r="38" spans="1:13" ht="55.5" customHeight="1" x14ac:dyDescent="0.2">
      <c r="A38" s="80" t="s">
        <v>176</v>
      </c>
      <c r="B38" s="80" t="s">
        <v>327</v>
      </c>
      <c r="C38" s="80" t="s">
        <v>328</v>
      </c>
      <c r="D38" s="80" t="s">
        <v>177</v>
      </c>
      <c r="E38" s="80" t="s">
        <v>333</v>
      </c>
      <c r="F38" s="80" t="s">
        <v>332</v>
      </c>
      <c r="G38" s="80" t="s">
        <v>403</v>
      </c>
      <c r="H38" s="80" t="s">
        <v>330</v>
      </c>
    </row>
    <row r="39" spans="1:13" ht="12.75" x14ac:dyDescent="0.2">
      <c r="A39" s="142"/>
      <c r="B39" s="142">
        <v>1</v>
      </c>
      <c r="C39" s="142">
        <v>2</v>
      </c>
      <c r="D39" s="142">
        <v>3</v>
      </c>
      <c r="E39" s="142">
        <v>4</v>
      </c>
      <c r="F39" s="142">
        <v>5</v>
      </c>
      <c r="G39" s="142">
        <v>6</v>
      </c>
      <c r="H39" s="142">
        <v>7</v>
      </c>
    </row>
    <row r="40" spans="1:13" ht="24.75" customHeight="1" x14ac:dyDescent="0.2">
      <c r="A40" s="82">
        <v>1</v>
      </c>
      <c r="B40" s="507" t="s">
        <v>121</v>
      </c>
      <c r="C40" s="83" t="s">
        <v>178</v>
      </c>
      <c r="D40" s="83" t="s">
        <v>178</v>
      </c>
      <c r="E40" s="83" t="s">
        <v>329</v>
      </c>
      <c r="F40" s="84">
        <v>0.8</v>
      </c>
      <c r="G40" s="84"/>
      <c r="H40" s="84"/>
    </row>
    <row r="41" spans="1:13" ht="24.75" customHeight="1" x14ac:dyDescent="0.2">
      <c r="A41" s="82">
        <v>2</v>
      </c>
      <c r="B41" s="508"/>
      <c r="C41" s="83" t="s">
        <v>179</v>
      </c>
      <c r="D41" s="83" t="s">
        <v>179</v>
      </c>
      <c r="E41" s="83" t="s">
        <v>329</v>
      </c>
      <c r="F41" s="84">
        <v>0.27500000000000002</v>
      </c>
      <c r="G41" s="84"/>
      <c r="H41" s="84"/>
    </row>
    <row r="42" spans="1:13" ht="30" customHeight="1" x14ac:dyDescent="0.2">
      <c r="A42" s="82">
        <v>3</v>
      </c>
      <c r="B42" s="508"/>
      <c r="C42" s="83" t="s">
        <v>184</v>
      </c>
      <c r="D42" s="83" t="str">
        <f t="shared" ref="D42" si="2">C42</f>
        <v>ООО "КРУГ"</v>
      </c>
      <c r="E42" s="83" t="s">
        <v>329</v>
      </c>
      <c r="F42" s="84">
        <v>2.8854999999999999E-2</v>
      </c>
      <c r="G42" s="84"/>
      <c r="H42" s="84"/>
    </row>
    <row r="43" spans="1:13" ht="24.75" customHeight="1" x14ac:dyDescent="0.2">
      <c r="A43" s="82">
        <v>4</v>
      </c>
      <c r="B43" s="508"/>
      <c r="C43" s="83" t="s">
        <v>183</v>
      </c>
      <c r="D43" s="83" t="str">
        <f t="shared" ref="D43:D49" si="3">C43</f>
        <v>ИП Первухин Л.В.</v>
      </c>
      <c r="E43" s="83" t="s">
        <v>329</v>
      </c>
      <c r="F43" s="84">
        <v>0.01</v>
      </c>
      <c r="G43" s="84"/>
      <c r="H43" s="84"/>
    </row>
    <row r="44" spans="1:13" ht="24.75" customHeight="1" x14ac:dyDescent="0.2">
      <c r="A44" s="82">
        <v>5</v>
      </c>
      <c r="B44" s="508"/>
      <c r="C44" s="83" t="s">
        <v>180</v>
      </c>
      <c r="D44" s="83" t="str">
        <f t="shared" si="3"/>
        <v>АО "ТНН"</v>
      </c>
      <c r="E44" s="83" t="s">
        <v>329</v>
      </c>
      <c r="F44" s="84">
        <v>0.08</v>
      </c>
      <c r="G44" s="84"/>
      <c r="H44" s="84"/>
    </row>
    <row r="45" spans="1:13" ht="24.75" customHeight="1" x14ac:dyDescent="0.2">
      <c r="A45" s="82">
        <v>6</v>
      </c>
      <c r="B45" s="508"/>
      <c r="C45" s="83" t="s">
        <v>181</v>
      </c>
      <c r="D45" s="83" t="str">
        <f t="shared" si="3"/>
        <v>АО "РЭД"</v>
      </c>
      <c r="E45" s="83" t="s">
        <v>329</v>
      </c>
      <c r="F45" s="84">
        <v>0.50036999999999998</v>
      </c>
      <c r="G45" s="84"/>
      <c r="H45" s="84"/>
    </row>
    <row r="46" spans="1:13" ht="24.75" customHeight="1" x14ac:dyDescent="0.2">
      <c r="A46" s="82">
        <v>7</v>
      </c>
      <c r="B46" s="508"/>
      <c r="C46" s="83" t="s">
        <v>393</v>
      </c>
      <c r="D46" s="83" t="str">
        <f t="shared" si="3"/>
        <v>ООО "РАМА"</v>
      </c>
      <c r="E46" s="83" t="s">
        <v>329</v>
      </c>
      <c r="F46" s="84">
        <v>2.7199999999999998E-2</v>
      </c>
      <c r="G46" s="84"/>
      <c r="H46" s="84"/>
    </row>
    <row r="47" spans="1:13" ht="21" customHeight="1" x14ac:dyDescent="0.2">
      <c r="A47" s="82">
        <v>8</v>
      </c>
      <c r="B47" s="508"/>
      <c r="C47" s="83" t="s">
        <v>461</v>
      </c>
      <c r="D47" s="83" t="str">
        <f t="shared" si="3"/>
        <v>ООО "Промсырье"</v>
      </c>
      <c r="E47" s="83" t="s">
        <v>329</v>
      </c>
      <c r="F47" s="84">
        <v>8.9999999999999993E-3</v>
      </c>
      <c r="G47" s="84"/>
      <c r="H47" s="84"/>
    </row>
    <row r="48" spans="1:13" ht="24.75" customHeight="1" x14ac:dyDescent="0.2">
      <c r="A48" s="82">
        <v>8</v>
      </c>
      <c r="B48" s="508"/>
      <c r="C48" s="83" t="s">
        <v>188</v>
      </c>
      <c r="D48" s="83" t="str">
        <f t="shared" si="3"/>
        <v>ООО "Лизард"</v>
      </c>
      <c r="E48" s="83" t="s">
        <v>329</v>
      </c>
      <c r="F48" s="84">
        <v>0</v>
      </c>
      <c r="G48" s="84"/>
      <c r="H48" s="84"/>
    </row>
    <row r="49" spans="1:13" ht="56.25" customHeight="1" x14ac:dyDescent="0.2">
      <c r="A49" s="82">
        <v>9</v>
      </c>
      <c r="B49" s="509"/>
      <c r="C49" s="83" t="s">
        <v>189</v>
      </c>
      <c r="D49" s="83" t="str">
        <f t="shared" si="3"/>
        <v>ООО "Научно-производственный центр гидроавтоматики"</v>
      </c>
      <c r="E49" s="83" t="s">
        <v>329</v>
      </c>
      <c r="F49" s="84">
        <v>0</v>
      </c>
      <c r="G49" s="84"/>
      <c r="H49" s="84"/>
    </row>
    <row r="50" spans="1:13" x14ac:dyDescent="0.25">
      <c r="H50" s="51" t="s">
        <v>141</v>
      </c>
    </row>
    <row r="51" spans="1:13" x14ac:dyDescent="0.25">
      <c r="H51" s="50" t="s">
        <v>110</v>
      </c>
    </row>
    <row r="52" spans="1:13" ht="12.75" customHeight="1" x14ac:dyDescent="0.25">
      <c r="H52" s="12" t="s">
        <v>182</v>
      </c>
    </row>
    <row r="54" spans="1:13" ht="18.75" x14ac:dyDescent="0.3">
      <c r="A54" s="510" t="s">
        <v>324</v>
      </c>
      <c r="B54" s="510"/>
      <c r="C54" s="510"/>
      <c r="D54" s="510"/>
      <c r="E54" s="510"/>
      <c r="F54" s="510"/>
      <c r="G54" s="510"/>
      <c r="H54" s="510"/>
    </row>
    <row r="55" spans="1:13" ht="20.25" x14ac:dyDescent="0.3">
      <c r="A55" s="121"/>
      <c r="B55" s="121"/>
      <c r="C55" s="126"/>
      <c r="D55" s="88" t="s">
        <v>325</v>
      </c>
      <c r="E55" s="127" t="s">
        <v>185</v>
      </c>
      <c r="F55" s="121"/>
      <c r="G55" s="121"/>
      <c r="H55" s="121"/>
    </row>
    <row r="56" spans="1:13" x14ac:dyDescent="0.25">
      <c r="A56" s="120"/>
      <c r="B56" s="120"/>
      <c r="C56"/>
      <c r="D56"/>
      <c r="E56" s="125" t="s">
        <v>13</v>
      </c>
      <c r="F56" s="120"/>
      <c r="G56" s="120"/>
      <c r="H56" s="120"/>
    </row>
    <row r="57" spans="1:13" ht="18.75" x14ac:dyDescent="0.3">
      <c r="A57" s="120"/>
      <c r="B57" s="120"/>
      <c r="C57"/>
      <c r="D57"/>
      <c r="E57" s="88" t="s">
        <v>186</v>
      </c>
      <c r="F57" s="120"/>
      <c r="G57" s="120"/>
      <c r="H57" s="120"/>
    </row>
    <row r="58" spans="1:13" ht="18.75" x14ac:dyDescent="0.3">
      <c r="A58" s="120"/>
      <c r="B58" s="120"/>
      <c r="C58"/>
      <c r="D58"/>
      <c r="E58" s="88"/>
      <c r="F58" s="120"/>
      <c r="G58" s="120"/>
      <c r="H58" s="120"/>
    </row>
    <row r="59" spans="1:13" ht="18.75" x14ac:dyDescent="0.3">
      <c r="A59" s="120"/>
      <c r="B59" s="120"/>
      <c r="C59"/>
      <c r="D59" s="122" t="s">
        <v>339</v>
      </c>
      <c r="E59" s="135" t="s">
        <v>336</v>
      </c>
      <c r="F59" s="158" t="s">
        <v>497</v>
      </c>
      <c r="G59" s="120"/>
      <c r="H59" s="120"/>
    </row>
    <row r="60" spans="1:13" x14ac:dyDescent="0.25">
      <c r="B60" s="123"/>
      <c r="D60" s="123"/>
      <c r="E60" s="123"/>
      <c r="F60" s="123"/>
      <c r="G60" s="123"/>
      <c r="I60" s="123"/>
      <c r="J60" s="123"/>
      <c r="K60" s="124"/>
      <c r="L60" s="124"/>
      <c r="M60" s="124"/>
    </row>
    <row r="61" spans="1:13" ht="20.25" x14ac:dyDescent="0.3">
      <c r="A61" s="511" t="s">
        <v>501</v>
      </c>
      <c r="B61" s="511"/>
      <c r="C61" s="511"/>
      <c r="D61" s="511"/>
      <c r="E61" s="511"/>
      <c r="F61" s="511"/>
      <c r="G61" s="511"/>
      <c r="H61" s="511"/>
    </row>
    <row r="62" spans="1:13" ht="55.5" customHeight="1" x14ac:dyDescent="0.2">
      <c r="A62" s="80" t="s">
        <v>176</v>
      </c>
      <c r="B62" s="80" t="s">
        <v>327</v>
      </c>
      <c r="C62" s="80" t="s">
        <v>328</v>
      </c>
      <c r="D62" s="80" t="s">
        <v>177</v>
      </c>
      <c r="E62" s="80" t="s">
        <v>333</v>
      </c>
      <c r="F62" s="80" t="s">
        <v>332</v>
      </c>
      <c r="G62" s="80" t="s">
        <v>403</v>
      </c>
      <c r="H62" s="80" t="s">
        <v>330</v>
      </c>
    </row>
    <row r="63" spans="1:13" ht="12.75" x14ac:dyDescent="0.2">
      <c r="A63" s="142"/>
      <c r="B63" s="142">
        <v>1</v>
      </c>
      <c r="C63" s="142">
        <v>2</v>
      </c>
      <c r="D63" s="142">
        <v>3</v>
      </c>
      <c r="E63" s="142">
        <v>4</v>
      </c>
      <c r="F63" s="142">
        <v>5</v>
      </c>
      <c r="G63" s="142">
        <v>6</v>
      </c>
      <c r="H63" s="142">
        <v>7</v>
      </c>
    </row>
    <row r="64" spans="1:13" ht="20.25" customHeight="1" x14ac:dyDescent="0.2">
      <c r="A64" s="82">
        <v>1</v>
      </c>
      <c r="B64" s="507" t="s">
        <v>394</v>
      </c>
      <c r="C64" s="83" t="s">
        <v>178</v>
      </c>
      <c r="D64" s="83" t="s">
        <v>178</v>
      </c>
      <c r="E64" s="83" t="s">
        <v>329</v>
      </c>
      <c r="F64" s="84">
        <v>0.7</v>
      </c>
      <c r="G64" s="84"/>
      <c r="H64" s="84"/>
    </row>
    <row r="65" spans="1:8" ht="20.25" customHeight="1" x14ac:dyDescent="0.2">
      <c r="A65" s="82">
        <v>2</v>
      </c>
      <c r="B65" s="508"/>
      <c r="C65" s="83" t="s">
        <v>179</v>
      </c>
      <c r="D65" s="83" t="s">
        <v>179</v>
      </c>
      <c r="E65" s="83" t="s">
        <v>329</v>
      </c>
      <c r="F65" s="84">
        <v>0.25</v>
      </c>
      <c r="G65" s="84"/>
      <c r="H65" s="84"/>
    </row>
    <row r="66" spans="1:8" ht="20.25" customHeight="1" x14ac:dyDescent="0.2">
      <c r="A66" s="82">
        <v>3</v>
      </c>
      <c r="B66" s="508"/>
      <c r="C66" s="83" t="s">
        <v>184</v>
      </c>
      <c r="D66" s="83" t="str">
        <f t="shared" ref="D66:D73" si="4">C66</f>
        <v>ООО "КРУГ"</v>
      </c>
      <c r="E66" s="83" t="s">
        <v>329</v>
      </c>
      <c r="F66" s="84">
        <v>4.7981000000000003E-2</v>
      </c>
      <c r="G66" s="84"/>
      <c r="H66" s="84"/>
    </row>
    <row r="67" spans="1:8" ht="20.25" customHeight="1" x14ac:dyDescent="0.2">
      <c r="A67" s="82">
        <v>4</v>
      </c>
      <c r="B67" s="508"/>
      <c r="C67" s="83" t="s">
        <v>183</v>
      </c>
      <c r="D67" s="83" t="str">
        <f t="shared" si="4"/>
        <v>ИП Первухин Л.В.</v>
      </c>
      <c r="E67" s="83" t="s">
        <v>329</v>
      </c>
      <c r="F67" s="84">
        <v>5.0000000000000001E-3</v>
      </c>
      <c r="G67" s="84"/>
      <c r="H67" s="84"/>
    </row>
    <row r="68" spans="1:8" ht="20.25" customHeight="1" x14ac:dyDescent="0.2">
      <c r="A68" s="82">
        <v>5</v>
      </c>
      <c r="B68" s="508"/>
      <c r="C68" s="83" t="s">
        <v>180</v>
      </c>
      <c r="D68" s="83" t="str">
        <f t="shared" si="4"/>
        <v>АО "ТНН"</v>
      </c>
      <c r="E68" s="83" t="s">
        <v>329</v>
      </c>
      <c r="F68" s="84">
        <v>5.5E-2</v>
      </c>
      <c r="G68" s="84"/>
      <c r="H68" s="84"/>
    </row>
    <row r="69" spans="1:8" ht="20.25" customHeight="1" x14ac:dyDescent="0.2">
      <c r="A69" s="82">
        <v>6</v>
      </c>
      <c r="B69" s="508"/>
      <c r="C69" s="83" t="s">
        <v>181</v>
      </c>
      <c r="D69" s="83" t="str">
        <f t="shared" si="4"/>
        <v>АО "РЭД"</v>
      </c>
      <c r="E69" s="83" t="s">
        <v>329</v>
      </c>
      <c r="F69" s="84">
        <v>0.32451000000000002</v>
      </c>
      <c r="G69" s="84"/>
      <c r="H69" s="84"/>
    </row>
    <row r="70" spans="1:8" ht="20.25" customHeight="1" x14ac:dyDescent="0.2">
      <c r="A70" s="82">
        <v>7</v>
      </c>
      <c r="B70" s="508"/>
      <c r="C70" s="83" t="s">
        <v>393</v>
      </c>
      <c r="D70" s="83" t="str">
        <f t="shared" si="4"/>
        <v>ООО "РАМА"</v>
      </c>
      <c r="E70" s="83" t="s">
        <v>329</v>
      </c>
      <c r="F70" s="84">
        <v>2.0199999999999999E-2</v>
      </c>
      <c r="G70" s="84"/>
      <c r="H70" s="84"/>
    </row>
    <row r="71" spans="1:8" ht="21" customHeight="1" x14ac:dyDescent="0.2">
      <c r="A71" s="82">
        <v>8</v>
      </c>
      <c r="B71" s="508"/>
      <c r="C71" s="83" t="s">
        <v>461</v>
      </c>
      <c r="D71" s="83" t="str">
        <f t="shared" si="4"/>
        <v>ООО "Промсырье"</v>
      </c>
      <c r="E71" s="83" t="s">
        <v>329</v>
      </c>
      <c r="F71" s="84">
        <v>7.0000000000000001E-3</v>
      </c>
      <c r="G71" s="84"/>
      <c r="H71" s="84"/>
    </row>
    <row r="72" spans="1:8" ht="20.25" customHeight="1" x14ac:dyDescent="0.2">
      <c r="A72" s="82">
        <v>8</v>
      </c>
      <c r="B72" s="508"/>
      <c r="C72" s="83" t="s">
        <v>188</v>
      </c>
      <c r="D72" s="83" t="str">
        <f t="shared" si="4"/>
        <v>ООО "Лизард"</v>
      </c>
      <c r="E72" s="83" t="s">
        <v>329</v>
      </c>
      <c r="F72" s="84">
        <v>0</v>
      </c>
      <c r="G72" s="84"/>
      <c r="H72" s="84"/>
    </row>
    <row r="73" spans="1:8" ht="54.75" customHeight="1" x14ac:dyDescent="0.2">
      <c r="A73" s="82">
        <v>9</v>
      </c>
      <c r="B73" s="509"/>
      <c r="C73" s="83" t="s">
        <v>189</v>
      </c>
      <c r="D73" s="83" t="str">
        <f t="shared" si="4"/>
        <v>ООО "Научно-производственный центр гидроавтоматики"</v>
      </c>
      <c r="E73" s="83" t="s">
        <v>329</v>
      </c>
      <c r="F73" s="84">
        <v>0</v>
      </c>
      <c r="G73" s="84"/>
      <c r="H73" s="84"/>
    </row>
    <row r="74" spans="1:8" x14ac:dyDescent="0.25">
      <c r="H74" s="51" t="s">
        <v>141</v>
      </c>
    </row>
    <row r="75" spans="1:8" x14ac:dyDescent="0.25">
      <c r="H75" s="50" t="s">
        <v>110</v>
      </c>
    </row>
    <row r="76" spans="1:8" ht="12.75" customHeight="1" x14ac:dyDescent="0.25">
      <c r="H76" s="12" t="s">
        <v>182</v>
      </c>
    </row>
    <row r="78" spans="1:8" ht="18.75" x14ac:dyDescent="0.3">
      <c r="A78" s="510" t="s">
        <v>324</v>
      </c>
      <c r="B78" s="510"/>
      <c r="C78" s="510"/>
      <c r="D78" s="510"/>
      <c r="E78" s="510"/>
      <c r="F78" s="510"/>
      <c r="G78" s="510"/>
      <c r="H78" s="510"/>
    </row>
    <row r="79" spans="1:8" ht="20.25" x14ac:dyDescent="0.3">
      <c r="A79" s="121"/>
      <c r="B79" s="121"/>
      <c r="C79" s="126"/>
      <c r="D79" s="88" t="s">
        <v>325</v>
      </c>
      <c r="E79" s="127" t="s">
        <v>185</v>
      </c>
      <c r="F79" s="121"/>
      <c r="G79" s="121"/>
      <c r="H79" s="121"/>
    </row>
    <row r="80" spans="1:8" x14ac:dyDescent="0.25">
      <c r="A80" s="120"/>
      <c r="B80" s="120"/>
      <c r="C80"/>
      <c r="D80"/>
      <c r="E80" s="125" t="s">
        <v>13</v>
      </c>
      <c r="F80" s="120"/>
      <c r="G80" s="120"/>
      <c r="H80" s="120"/>
    </row>
    <row r="81" spans="1:13" ht="18.75" x14ac:dyDescent="0.3">
      <c r="A81" s="120"/>
      <c r="B81" s="120"/>
      <c r="C81"/>
      <c r="D81"/>
      <c r="E81" s="88" t="s">
        <v>186</v>
      </c>
      <c r="F81" s="120"/>
      <c r="G81" s="120"/>
      <c r="H81" s="120"/>
    </row>
    <row r="82" spans="1:13" ht="18.75" x14ac:dyDescent="0.3">
      <c r="A82" s="120"/>
      <c r="B82" s="120"/>
      <c r="C82"/>
      <c r="D82"/>
      <c r="E82" s="88"/>
      <c r="F82" s="120"/>
      <c r="G82" s="120"/>
      <c r="H82" s="120"/>
    </row>
    <row r="83" spans="1:13" ht="18.75" x14ac:dyDescent="0.3">
      <c r="A83" s="120"/>
      <c r="B83" s="120"/>
      <c r="C83"/>
      <c r="D83" s="122" t="s">
        <v>339</v>
      </c>
      <c r="E83" s="135" t="s">
        <v>335</v>
      </c>
      <c r="F83" s="158" t="s">
        <v>497</v>
      </c>
      <c r="G83" s="120"/>
      <c r="H83" s="120"/>
    </row>
    <row r="84" spans="1:13" x14ac:dyDescent="0.25">
      <c r="B84" s="123"/>
      <c r="D84" s="123"/>
      <c r="E84" s="123"/>
      <c r="F84" s="123"/>
      <c r="G84" s="123"/>
      <c r="I84" s="123"/>
      <c r="J84" s="123"/>
      <c r="K84" s="124"/>
      <c r="L84" s="124"/>
      <c r="M84" s="124"/>
    </row>
    <row r="85" spans="1:13" ht="20.25" x14ac:dyDescent="0.3">
      <c r="A85" s="511" t="s">
        <v>502</v>
      </c>
      <c r="B85" s="511"/>
      <c r="C85" s="511"/>
      <c r="D85" s="511"/>
      <c r="E85" s="511"/>
      <c r="F85" s="511"/>
      <c r="G85" s="511"/>
      <c r="H85" s="511"/>
    </row>
    <row r="86" spans="1:13" ht="55.5" customHeight="1" x14ac:dyDescent="0.2">
      <c r="A86" s="80" t="s">
        <v>176</v>
      </c>
      <c r="B86" s="80" t="s">
        <v>327</v>
      </c>
      <c r="C86" s="80" t="s">
        <v>328</v>
      </c>
      <c r="D86" s="80" t="s">
        <v>177</v>
      </c>
      <c r="E86" s="80" t="s">
        <v>333</v>
      </c>
      <c r="F86" s="80" t="s">
        <v>332</v>
      </c>
      <c r="G86" s="80" t="s">
        <v>403</v>
      </c>
      <c r="H86" s="80" t="s">
        <v>330</v>
      </c>
    </row>
    <row r="87" spans="1:13" ht="12.75" x14ac:dyDescent="0.2">
      <c r="A87" s="142"/>
      <c r="B87" s="142">
        <v>1</v>
      </c>
      <c r="C87" s="142">
        <v>2</v>
      </c>
      <c r="D87" s="142">
        <v>3</v>
      </c>
      <c r="E87" s="142">
        <v>4</v>
      </c>
      <c r="F87" s="142">
        <v>5</v>
      </c>
      <c r="G87" s="142">
        <v>6</v>
      </c>
      <c r="H87" s="142">
        <v>7</v>
      </c>
    </row>
    <row r="88" spans="1:13" ht="19.5" customHeight="1" x14ac:dyDescent="0.2">
      <c r="A88" s="82">
        <v>1</v>
      </c>
      <c r="B88" s="507" t="s">
        <v>394</v>
      </c>
      <c r="C88" s="83" t="s">
        <v>178</v>
      </c>
      <c r="D88" s="83" t="s">
        <v>178</v>
      </c>
      <c r="E88" s="83" t="s">
        <v>329</v>
      </c>
      <c r="F88" s="84">
        <v>0.4</v>
      </c>
      <c r="G88" s="84"/>
      <c r="H88" s="84"/>
    </row>
    <row r="89" spans="1:13" ht="19.5" customHeight="1" x14ac:dyDescent="0.2">
      <c r="A89" s="82">
        <v>2</v>
      </c>
      <c r="B89" s="508"/>
      <c r="C89" s="83" t="s">
        <v>179</v>
      </c>
      <c r="D89" s="83" t="s">
        <v>179</v>
      </c>
      <c r="E89" s="83" t="s">
        <v>329</v>
      </c>
      <c r="F89" s="84">
        <v>0.24</v>
      </c>
      <c r="G89" s="84"/>
      <c r="H89" s="84"/>
    </row>
    <row r="90" spans="1:13" ht="19.5" customHeight="1" x14ac:dyDescent="0.2">
      <c r="A90" s="82">
        <v>3</v>
      </c>
      <c r="B90" s="508"/>
      <c r="C90" s="83" t="s">
        <v>184</v>
      </c>
      <c r="D90" s="83" t="str">
        <f t="shared" ref="D90:D97" si="5">C90</f>
        <v>ООО "КРУГ"</v>
      </c>
      <c r="E90" s="83" t="s">
        <v>329</v>
      </c>
      <c r="F90" s="84">
        <v>4.1804000000000001E-2</v>
      </c>
      <c r="G90" s="84"/>
      <c r="H90" s="84"/>
    </row>
    <row r="91" spans="1:13" ht="19.5" customHeight="1" x14ac:dyDescent="0.2">
      <c r="A91" s="82">
        <v>4</v>
      </c>
      <c r="B91" s="508"/>
      <c r="C91" s="83" t="s">
        <v>183</v>
      </c>
      <c r="D91" s="83" t="str">
        <f t="shared" si="5"/>
        <v>ИП Первухин Л.В.</v>
      </c>
      <c r="E91" s="83" t="s">
        <v>329</v>
      </c>
      <c r="F91" s="84">
        <v>3.0000000000000001E-3</v>
      </c>
      <c r="G91" s="84"/>
      <c r="H91" s="84"/>
    </row>
    <row r="92" spans="1:13" ht="19.5" customHeight="1" x14ac:dyDescent="0.2">
      <c r="A92" s="82">
        <v>5</v>
      </c>
      <c r="B92" s="508"/>
      <c r="C92" s="83" t="s">
        <v>180</v>
      </c>
      <c r="D92" s="83" t="str">
        <f t="shared" si="5"/>
        <v>АО "ТНН"</v>
      </c>
      <c r="E92" s="83" t="s">
        <v>329</v>
      </c>
      <c r="F92" s="84">
        <v>0.02</v>
      </c>
      <c r="G92" s="84"/>
      <c r="H92" s="84"/>
    </row>
    <row r="93" spans="1:13" ht="19.5" customHeight="1" x14ac:dyDescent="0.2">
      <c r="A93" s="82">
        <v>6</v>
      </c>
      <c r="B93" s="508"/>
      <c r="C93" s="83" t="s">
        <v>181</v>
      </c>
      <c r="D93" s="83" t="str">
        <f t="shared" si="5"/>
        <v>АО "РЭД"</v>
      </c>
      <c r="E93" s="83" t="s">
        <v>329</v>
      </c>
      <c r="F93" s="84">
        <v>0.23746999999999999</v>
      </c>
      <c r="G93" s="84"/>
      <c r="H93" s="84"/>
    </row>
    <row r="94" spans="1:13" ht="19.5" customHeight="1" x14ac:dyDescent="0.2">
      <c r="A94" s="82">
        <v>7</v>
      </c>
      <c r="B94" s="508"/>
      <c r="C94" s="83" t="s">
        <v>393</v>
      </c>
      <c r="D94" s="83" t="str">
        <f t="shared" si="5"/>
        <v>ООО "РАМА"</v>
      </c>
      <c r="E94" s="83" t="s">
        <v>329</v>
      </c>
      <c r="F94" s="84">
        <v>1.72E-2</v>
      </c>
      <c r="G94" s="84"/>
      <c r="H94" s="84"/>
    </row>
    <row r="95" spans="1:13" ht="21" customHeight="1" x14ac:dyDescent="0.2">
      <c r="A95" s="82">
        <v>8</v>
      </c>
      <c r="B95" s="508"/>
      <c r="C95" s="83" t="s">
        <v>461</v>
      </c>
      <c r="D95" s="83" t="str">
        <f t="shared" si="5"/>
        <v>ООО "Промсырье"</v>
      </c>
      <c r="E95" s="83" t="s">
        <v>329</v>
      </c>
      <c r="F95" s="84">
        <v>7.0000000000000001E-3</v>
      </c>
      <c r="G95" s="84"/>
      <c r="H95" s="84"/>
    </row>
    <row r="96" spans="1:13" ht="19.5" customHeight="1" x14ac:dyDescent="0.2">
      <c r="A96" s="82">
        <v>8</v>
      </c>
      <c r="B96" s="508"/>
      <c r="C96" s="83" t="s">
        <v>188</v>
      </c>
      <c r="D96" s="83" t="str">
        <f t="shared" si="5"/>
        <v>ООО "Лизард"</v>
      </c>
      <c r="E96" s="83" t="s">
        <v>329</v>
      </c>
      <c r="F96" s="84">
        <v>0</v>
      </c>
      <c r="G96" s="84"/>
      <c r="H96" s="84"/>
    </row>
    <row r="97" spans="1:13" ht="58.5" customHeight="1" x14ac:dyDescent="0.2">
      <c r="A97" s="82">
        <v>9</v>
      </c>
      <c r="B97" s="509"/>
      <c r="C97" s="83" t="s">
        <v>189</v>
      </c>
      <c r="D97" s="83" t="str">
        <f t="shared" si="5"/>
        <v>ООО "Научно-производственный центр гидроавтоматики"</v>
      </c>
      <c r="E97" s="83" t="s">
        <v>329</v>
      </c>
      <c r="F97" s="84">
        <v>0</v>
      </c>
      <c r="G97" s="84"/>
      <c r="H97" s="84"/>
    </row>
    <row r="98" spans="1:13" x14ac:dyDescent="0.25">
      <c r="H98" s="51" t="s">
        <v>141</v>
      </c>
    </row>
    <row r="99" spans="1:13" x14ac:dyDescent="0.25">
      <c r="H99" s="50" t="s">
        <v>110</v>
      </c>
    </row>
    <row r="100" spans="1:13" ht="12.75" customHeight="1" x14ac:dyDescent="0.25">
      <c r="H100" s="12" t="s">
        <v>182</v>
      </c>
    </row>
    <row r="102" spans="1:13" ht="18.75" x14ac:dyDescent="0.3">
      <c r="A102" s="510" t="s">
        <v>324</v>
      </c>
      <c r="B102" s="510"/>
      <c r="C102" s="510"/>
      <c r="D102" s="510"/>
      <c r="E102" s="510"/>
      <c r="F102" s="510"/>
      <c r="G102" s="510"/>
      <c r="H102" s="510"/>
    </row>
    <row r="103" spans="1:13" ht="20.25" x14ac:dyDescent="0.3">
      <c r="A103" s="121"/>
      <c r="B103" s="121"/>
      <c r="C103" s="126"/>
      <c r="D103" s="88" t="s">
        <v>325</v>
      </c>
      <c r="E103" s="127" t="s">
        <v>185</v>
      </c>
      <c r="F103" s="121"/>
      <c r="G103" s="121"/>
      <c r="H103" s="121"/>
    </row>
    <row r="104" spans="1:13" x14ac:dyDescent="0.25">
      <c r="A104" s="120"/>
      <c r="B104" s="120"/>
      <c r="C104"/>
      <c r="D104"/>
      <c r="E104" s="125" t="s">
        <v>13</v>
      </c>
      <c r="F104" s="120"/>
      <c r="G104" s="120"/>
      <c r="H104" s="120"/>
    </row>
    <row r="105" spans="1:13" ht="18.75" x14ac:dyDescent="0.3">
      <c r="A105" s="120"/>
      <c r="B105" s="120"/>
      <c r="C105"/>
      <c r="D105"/>
      <c r="E105" s="88" t="s">
        <v>186</v>
      </c>
      <c r="F105" s="120"/>
      <c r="G105" s="120"/>
      <c r="H105" s="120"/>
    </row>
    <row r="106" spans="1:13" ht="18.75" x14ac:dyDescent="0.3">
      <c r="A106" s="120"/>
      <c r="B106" s="120"/>
      <c r="C106"/>
      <c r="D106"/>
      <c r="E106" s="88"/>
      <c r="F106" s="120"/>
      <c r="G106" s="120"/>
      <c r="H106" s="120"/>
    </row>
    <row r="107" spans="1:13" ht="18.75" x14ac:dyDescent="0.3">
      <c r="A107" s="120"/>
      <c r="B107" s="120"/>
      <c r="C107"/>
      <c r="D107" s="122" t="s">
        <v>339</v>
      </c>
      <c r="E107" s="135" t="s">
        <v>334</v>
      </c>
      <c r="F107" s="158" t="s">
        <v>497</v>
      </c>
      <c r="G107" s="120"/>
      <c r="H107" s="120"/>
    </row>
    <row r="108" spans="1:13" x14ac:dyDescent="0.25">
      <c r="B108" s="123"/>
      <c r="D108" s="123"/>
      <c r="E108" s="123"/>
      <c r="F108" s="123"/>
      <c r="G108" s="123"/>
      <c r="I108" s="123"/>
      <c r="J108" s="123"/>
      <c r="K108" s="124"/>
      <c r="L108" s="124"/>
      <c r="M108" s="124"/>
    </row>
    <row r="109" spans="1:13" ht="20.25" x14ac:dyDescent="0.3">
      <c r="A109" s="511" t="s">
        <v>503</v>
      </c>
      <c r="B109" s="511"/>
      <c r="C109" s="511"/>
      <c r="D109" s="511"/>
      <c r="E109" s="511"/>
      <c r="F109" s="511"/>
      <c r="G109" s="511"/>
      <c r="H109" s="511"/>
    </row>
    <row r="110" spans="1:13" ht="55.5" customHeight="1" x14ac:dyDescent="0.2">
      <c r="A110" s="80" t="s">
        <v>176</v>
      </c>
      <c r="B110" s="80" t="s">
        <v>327</v>
      </c>
      <c r="C110" s="80" t="s">
        <v>328</v>
      </c>
      <c r="D110" s="80" t="s">
        <v>177</v>
      </c>
      <c r="E110" s="80" t="s">
        <v>333</v>
      </c>
      <c r="F110" s="80" t="s">
        <v>332</v>
      </c>
      <c r="G110" s="80" t="s">
        <v>403</v>
      </c>
      <c r="H110" s="80" t="s">
        <v>330</v>
      </c>
    </row>
    <row r="111" spans="1:13" ht="12.75" x14ac:dyDescent="0.2">
      <c r="A111" s="142"/>
      <c r="B111" s="142">
        <v>1</v>
      </c>
      <c r="C111" s="142">
        <v>2</v>
      </c>
      <c r="D111" s="142">
        <v>3</v>
      </c>
      <c r="E111" s="142">
        <v>4</v>
      </c>
      <c r="F111" s="142">
        <v>5</v>
      </c>
      <c r="G111" s="142">
        <v>6</v>
      </c>
      <c r="H111" s="142">
        <v>7</v>
      </c>
    </row>
    <row r="112" spans="1:13" ht="23.25" customHeight="1" x14ac:dyDescent="0.2">
      <c r="A112" s="82">
        <v>1</v>
      </c>
      <c r="B112" s="507" t="s">
        <v>394</v>
      </c>
      <c r="C112" s="83" t="s">
        <v>178</v>
      </c>
      <c r="D112" s="83" t="s">
        <v>178</v>
      </c>
      <c r="E112" s="83" t="s">
        <v>329</v>
      </c>
      <c r="F112" s="84">
        <v>0.3</v>
      </c>
      <c r="G112" s="84"/>
      <c r="H112" s="84"/>
    </row>
    <row r="113" spans="1:8" ht="23.25" customHeight="1" x14ac:dyDescent="0.2">
      <c r="A113" s="82">
        <v>2</v>
      </c>
      <c r="B113" s="508"/>
      <c r="C113" s="83" t="s">
        <v>179</v>
      </c>
      <c r="D113" s="83" t="s">
        <v>179</v>
      </c>
      <c r="E113" s="83" t="s">
        <v>329</v>
      </c>
      <c r="F113" s="84">
        <v>0.23</v>
      </c>
      <c r="G113" s="84"/>
      <c r="H113" s="84"/>
    </row>
    <row r="114" spans="1:8" ht="23.25" customHeight="1" x14ac:dyDescent="0.2">
      <c r="A114" s="82">
        <v>3</v>
      </c>
      <c r="B114" s="508"/>
      <c r="C114" s="83" t="s">
        <v>184</v>
      </c>
      <c r="D114" s="83" t="str">
        <f t="shared" ref="D114:D121" si="6">C114</f>
        <v>ООО "КРУГ"</v>
      </c>
      <c r="E114" s="83" t="s">
        <v>329</v>
      </c>
      <c r="F114" s="84">
        <v>3.8301000000000002E-2</v>
      </c>
      <c r="G114" s="84"/>
      <c r="H114" s="84"/>
    </row>
    <row r="115" spans="1:8" ht="23.25" customHeight="1" x14ac:dyDescent="0.2">
      <c r="A115" s="82">
        <v>4</v>
      </c>
      <c r="B115" s="508"/>
      <c r="C115" s="83" t="s">
        <v>183</v>
      </c>
      <c r="D115" s="83" t="str">
        <f t="shared" si="6"/>
        <v>ИП Первухин Л.В.</v>
      </c>
      <c r="E115" s="83" t="s">
        <v>329</v>
      </c>
      <c r="F115" s="84">
        <v>1E-4</v>
      </c>
      <c r="G115" s="84"/>
      <c r="H115" s="84"/>
    </row>
    <row r="116" spans="1:8" ht="23.25" customHeight="1" x14ac:dyDescent="0.2">
      <c r="A116" s="82">
        <v>5</v>
      </c>
      <c r="B116" s="508"/>
      <c r="C116" s="83" t="s">
        <v>180</v>
      </c>
      <c r="D116" s="83" t="str">
        <f t="shared" si="6"/>
        <v>АО "ТНН"</v>
      </c>
      <c r="E116" s="83" t="s">
        <v>329</v>
      </c>
      <c r="F116" s="84">
        <v>5.0000000000000001E-3</v>
      </c>
      <c r="G116" s="84"/>
      <c r="H116" s="84"/>
    </row>
    <row r="117" spans="1:8" ht="23.25" customHeight="1" x14ac:dyDescent="0.2">
      <c r="A117" s="82">
        <v>6</v>
      </c>
      <c r="B117" s="508"/>
      <c r="C117" s="83" t="s">
        <v>181</v>
      </c>
      <c r="D117" s="83" t="str">
        <f t="shared" si="6"/>
        <v>АО "РЭД"</v>
      </c>
      <c r="E117" s="83" t="s">
        <v>329</v>
      </c>
      <c r="F117" s="84">
        <v>0.11071</v>
      </c>
      <c r="G117" s="84"/>
      <c r="H117" s="84"/>
    </row>
    <row r="118" spans="1:8" ht="23.25" customHeight="1" x14ac:dyDescent="0.2">
      <c r="A118" s="82">
        <v>7</v>
      </c>
      <c r="B118" s="508"/>
      <c r="C118" s="83" t="s">
        <v>393</v>
      </c>
      <c r="D118" s="83" t="str">
        <f t="shared" si="6"/>
        <v>ООО "РАМА"</v>
      </c>
      <c r="E118" s="83" t="s">
        <v>329</v>
      </c>
      <c r="F118" s="84">
        <v>7.1999999999999998E-3</v>
      </c>
      <c r="G118" s="84"/>
      <c r="H118" s="84"/>
    </row>
    <row r="119" spans="1:8" ht="21" customHeight="1" x14ac:dyDescent="0.2">
      <c r="A119" s="82">
        <v>8</v>
      </c>
      <c r="B119" s="508"/>
      <c r="C119" s="83" t="s">
        <v>461</v>
      </c>
      <c r="D119" s="83" t="str">
        <f t="shared" si="6"/>
        <v>ООО "Промсырье"</v>
      </c>
      <c r="E119" s="83" t="s">
        <v>329</v>
      </c>
      <c r="F119" s="84">
        <v>8.0000000000000002E-3</v>
      </c>
      <c r="G119" s="84"/>
      <c r="H119" s="84"/>
    </row>
    <row r="120" spans="1:8" ht="23.25" customHeight="1" x14ac:dyDescent="0.2">
      <c r="A120" s="82">
        <v>8</v>
      </c>
      <c r="B120" s="508"/>
      <c r="C120" s="83" t="s">
        <v>188</v>
      </c>
      <c r="D120" s="83" t="str">
        <f t="shared" si="6"/>
        <v>ООО "Лизард"</v>
      </c>
      <c r="E120" s="83" t="s">
        <v>329</v>
      </c>
      <c r="F120" s="84">
        <v>0</v>
      </c>
      <c r="G120" s="84"/>
      <c r="H120" s="84"/>
    </row>
    <row r="121" spans="1:8" ht="62.25" customHeight="1" x14ac:dyDescent="0.2">
      <c r="A121" s="82">
        <v>9</v>
      </c>
      <c r="B121" s="509"/>
      <c r="C121" s="83" t="s">
        <v>189</v>
      </c>
      <c r="D121" s="83" t="str">
        <f t="shared" si="6"/>
        <v>ООО "Научно-производственный центр гидроавтоматики"</v>
      </c>
      <c r="E121" s="83" t="s">
        <v>329</v>
      </c>
      <c r="F121" s="84">
        <v>0</v>
      </c>
      <c r="G121" s="84"/>
      <c r="H121" s="84"/>
    </row>
    <row r="122" spans="1:8" x14ac:dyDescent="0.25">
      <c r="H122" s="51" t="s">
        <v>141</v>
      </c>
    </row>
    <row r="123" spans="1:8" x14ac:dyDescent="0.25">
      <c r="H123" s="50" t="s">
        <v>110</v>
      </c>
    </row>
    <row r="124" spans="1:8" ht="12.75" customHeight="1" x14ac:dyDescent="0.25">
      <c r="H124" s="12" t="s">
        <v>182</v>
      </c>
    </row>
    <row r="126" spans="1:8" ht="18.75" x14ac:dyDescent="0.3">
      <c r="A126" s="510" t="s">
        <v>324</v>
      </c>
      <c r="B126" s="510"/>
      <c r="C126" s="510"/>
      <c r="D126" s="510"/>
      <c r="E126" s="510"/>
      <c r="F126" s="510"/>
      <c r="G126" s="510"/>
      <c r="H126" s="510"/>
    </row>
    <row r="127" spans="1:8" ht="20.25" x14ac:dyDescent="0.3">
      <c r="A127" s="121"/>
      <c r="B127" s="121"/>
      <c r="C127" s="126"/>
      <c r="D127" s="88" t="s">
        <v>325</v>
      </c>
      <c r="E127" s="127" t="s">
        <v>185</v>
      </c>
      <c r="F127" s="121"/>
      <c r="G127" s="121"/>
      <c r="H127" s="121"/>
    </row>
    <row r="128" spans="1:8" x14ac:dyDescent="0.25">
      <c r="A128" s="120"/>
      <c r="B128" s="120"/>
      <c r="C128"/>
      <c r="D128"/>
      <c r="E128" s="125" t="s">
        <v>13</v>
      </c>
      <c r="F128" s="120"/>
      <c r="G128" s="120"/>
      <c r="H128" s="120"/>
    </row>
    <row r="129" spans="1:13" ht="18.75" x14ac:dyDescent="0.3">
      <c r="A129" s="120"/>
      <c r="B129" s="120"/>
      <c r="C129"/>
      <c r="D129"/>
      <c r="E129" s="88" t="s">
        <v>186</v>
      </c>
      <c r="F129" s="120"/>
      <c r="G129" s="120"/>
      <c r="H129" s="120"/>
    </row>
    <row r="130" spans="1:13" ht="18.75" x14ac:dyDescent="0.3">
      <c r="A130" s="120"/>
      <c r="B130" s="120"/>
      <c r="C130"/>
      <c r="D130"/>
      <c r="E130" s="88"/>
      <c r="F130" s="120"/>
      <c r="G130" s="120"/>
      <c r="H130" s="120"/>
    </row>
    <row r="131" spans="1:13" ht="18.75" x14ac:dyDescent="0.3">
      <c r="A131" s="120"/>
      <c r="B131" s="120"/>
      <c r="C131"/>
      <c r="D131" s="122" t="s">
        <v>339</v>
      </c>
      <c r="E131" s="135" t="s">
        <v>326</v>
      </c>
      <c r="F131" s="158" t="s">
        <v>497</v>
      </c>
      <c r="G131" s="120"/>
      <c r="H131" s="120"/>
    </row>
    <row r="132" spans="1:13" x14ac:dyDescent="0.25">
      <c r="B132" s="123"/>
      <c r="D132" s="123"/>
      <c r="E132" s="123"/>
      <c r="F132" s="123"/>
      <c r="G132" s="123"/>
      <c r="I132" s="123"/>
      <c r="J132" s="123"/>
      <c r="K132" s="124"/>
      <c r="L132" s="124"/>
      <c r="M132" s="124"/>
    </row>
    <row r="133" spans="1:13" ht="20.25" x14ac:dyDescent="0.3">
      <c r="A133" s="511" t="s">
        <v>504</v>
      </c>
      <c r="B133" s="511"/>
      <c r="C133" s="511"/>
      <c r="D133" s="511"/>
      <c r="E133" s="511"/>
      <c r="F133" s="511"/>
      <c r="G133" s="511"/>
      <c r="H133" s="511"/>
    </row>
    <row r="134" spans="1:13" ht="55.5" customHeight="1" x14ac:dyDescent="0.2">
      <c r="A134" s="80" t="s">
        <v>176</v>
      </c>
      <c r="B134" s="80" t="s">
        <v>327</v>
      </c>
      <c r="C134" s="80" t="s">
        <v>328</v>
      </c>
      <c r="D134" s="80" t="s">
        <v>177</v>
      </c>
      <c r="E134" s="80" t="s">
        <v>333</v>
      </c>
      <c r="F134" s="80" t="s">
        <v>332</v>
      </c>
      <c r="G134" s="80" t="s">
        <v>403</v>
      </c>
      <c r="H134" s="80" t="s">
        <v>330</v>
      </c>
    </row>
    <row r="135" spans="1:13" ht="12.75" x14ac:dyDescent="0.2">
      <c r="A135" s="142"/>
      <c r="B135" s="142">
        <v>1</v>
      </c>
      <c r="C135" s="142">
        <v>2</v>
      </c>
      <c r="D135" s="142">
        <v>3</v>
      </c>
      <c r="E135" s="142">
        <v>4</v>
      </c>
      <c r="F135" s="142">
        <v>5</v>
      </c>
      <c r="G135" s="142">
        <v>6</v>
      </c>
      <c r="H135" s="142">
        <v>7</v>
      </c>
    </row>
    <row r="136" spans="1:13" ht="21" customHeight="1" x14ac:dyDescent="0.2">
      <c r="A136" s="82">
        <v>1</v>
      </c>
      <c r="B136" s="507" t="s">
        <v>394</v>
      </c>
      <c r="C136" s="83" t="s">
        <v>178</v>
      </c>
      <c r="D136" s="83" t="s">
        <v>178</v>
      </c>
      <c r="E136" s="83" t="s">
        <v>329</v>
      </c>
      <c r="F136" s="84">
        <v>0.3</v>
      </c>
      <c r="G136" s="84"/>
      <c r="H136" s="84"/>
    </row>
    <row r="137" spans="1:13" ht="21" customHeight="1" x14ac:dyDescent="0.2">
      <c r="A137" s="82">
        <v>2</v>
      </c>
      <c r="B137" s="508"/>
      <c r="C137" s="83" t="s">
        <v>179</v>
      </c>
      <c r="D137" s="83" t="s">
        <v>179</v>
      </c>
      <c r="E137" s="83" t="s">
        <v>329</v>
      </c>
      <c r="F137" s="84">
        <v>0.21</v>
      </c>
      <c r="G137" s="84"/>
      <c r="H137" s="84"/>
    </row>
    <row r="138" spans="1:13" ht="21" customHeight="1" x14ac:dyDescent="0.2">
      <c r="A138" s="82">
        <v>3</v>
      </c>
      <c r="B138" s="508"/>
      <c r="C138" s="83" t="s">
        <v>184</v>
      </c>
      <c r="D138" s="83" t="str">
        <f t="shared" ref="D138:D145" si="7">C138</f>
        <v>ООО "КРУГ"</v>
      </c>
      <c r="E138" s="83" t="s">
        <v>329</v>
      </c>
      <c r="F138" s="84">
        <v>4.5575999999999998E-2</v>
      </c>
      <c r="G138" s="84"/>
      <c r="H138" s="84"/>
    </row>
    <row r="139" spans="1:13" ht="21" customHeight="1" x14ac:dyDescent="0.2">
      <c r="A139" s="82">
        <v>4</v>
      </c>
      <c r="B139" s="508"/>
      <c r="C139" s="83" t="s">
        <v>183</v>
      </c>
      <c r="D139" s="83" t="str">
        <f t="shared" si="7"/>
        <v>ИП Первухин Л.В.</v>
      </c>
      <c r="E139" s="83" t="s">
        <v>329</v>
      </c>
      <c r="F139" s="84">
        <v>1E-4</v>
      </c>
      <c r="G139" s="84"/>
      <c r="H139" s="84"/>
    </row>
    <row r="140" spans="1:13" ht="21" customHeight="1" x14ac:dyDescent="0.2">
      <c r="A140" s="82">
        <v>5</v>
      </c>
      <c r="B140" s="508"/>
      <c r="C140" s="83" t="s">
        <v>180</v>
      </c>
      <c r="D140" s="83" t="str">
        <f t="shared" si="7"/>
        <v>АО "ТНН"</v>
      </c>
      <c r="E140" s="83" t="s">
        <v>329</v>
      </c>
      <c r="F140" s="84">
        <v>2E-3</v>
      </c>
      <c r="G140" s="84"/>
      <c r="H140" s="84"/>
    </row>
    <row r="141" spans="1:13" ht="21" customHeight="1" x14ac:dyDescent="0.2">
      <c r="A141" s="82">
        <v>6</v>
      </c>
      <c r="B141" s="508"/>
      <c r="C141" s="83" t="s">
        <v>181</v>
      </c>
      <c r="D141" s="83" t="str">
        <f t="shared" si="7"/>
        <v>АО "РЭД"</v>
      </c>
      <c r="E141" s="83" t="s">
        <v>329</v>
      </c>
      <c r="F141" s="84">
        <v>0.11071</v>
      </c>
      <c r="G141" s="84"/>
      <c r="H141" s="84"/>
    </row>
    <row r="142" spans="1:13" ht="21" customHeight="1" x14ac:dyDescent="0.2">
      <c r="A142" s="82">
        <v>7</v>
      </c>
      <c r="B142" s="508"/>
      <c r="C142" s="83" t="s">
        <v>393</v>
      </c>
      <c r="D142" s="83" t="str">
        <f t="shared" si="7"/>
        <v>ООО "РАМА"</v>
      </c>
      <c r="E142" s="83" t="s">
        <v>329</v>
      </c>
      <c r="F142" s="84">
        <v>7.1999999999999998E-3</v>
      </c>
      <c r="G142" s="84"/>
      <c r="H142" s="84"/>
    </row>
    <row r="143" spans="1:13" ht="21" customHeight="1" x14ac:dyDescent="0.2">
      <c r="A143" s="82">
        <v>8</v>
      </c>
      <c r="B143" s="508"/>
      <c r="C143" s="83" t="s">
        <v>461</v>
      </c>
      <c r="D143" s="83" t="str">
        <f t="shared" si="7"/>
        <v>ООО "Промсырье"</v>
      </c>
      <c r="E143" s="83" t="s">
        <v>329</v>
      </c>
      <c r="F143" s="84">
        <v>8.0000000000000002E-3</v>
      </c>
      <c r="G143" s="84"/>
      <c r="H143" s="84"/>
    </row>
    <row r="144" spans="1:13" ht="21" customHeight="1" x14ac:dyDescent="0.2">
      <c r="A144" s="82">
        <v>8</v>
      </c>
      <c r="B144" s="508"/>
      <c r="C144" s="83" t="s">
        <v>188</v>
      </c>
      <c r="D144" s="83" t="str">
        <f t="shared" si="7"/>
        <v>ООО "Лизард"</v>
      </c>
      <c r="E144" s="83" t="s">
        <v>329</v>
      </c>
      <c r="F144" s="84">
        <v>0</v>
      </c>
      <c r="G144" s="84"/>
      <c r="H144" s="84"/>
    </row>
    <row r="145" spans="1:13" ht="54.75" customHeight="1" x14ac:dyDescent="0.2">
      <c r="A145" s="82">
        <v>9</v>
      </c>
      <c r="B145" s="509"/>
      <c r="C145" s="83" t="s">
        <v>189</v>
      </c>
      <c r="D145" s="83" t="str">
        <f t="shared" si="7"/>
        <v>ООО "Научно-производственный центр гидроавтоматики"</v>
      </c>
      <c r="E145" s="83" t="s">
        <v>329</v>
      </c>
      <c r="F145" s="84">
        <v>0</v>
      </c>
      <c r="G145" s="84"/>
      <c r="H145" s="84"/>
    </row>
    <row r="146" spans="1:13" x14ac:dyDescent="0.25">
      <c r="H146" s="51" t="s">
        <v>141</v>
      </c>
    </row>
    <row r="147" spans="1:13" x14ac:dyDescent="0.25">
      <c r="H147" s="50" t="s">
        <v>110</v>
      </c>
    </row>
    <row r="148" spans="1:13" ht="12.75" customHeight="1" x14ac:dyDescent="0.25">
      <c r="H148" s="12" t="s">
        <v>182</v>
      </c>
    </row>
    <row r="150" spans="1:13" ht="18.75" x14ac:dyDescent="0.3">
      <c r="A150" s="510" t="s">
        <v>324</v>
      </c>
      <c r="B150" s="510"/>
      <c r="C150" s="510"/>
      <c r="D150" s="510"/>
      <c r="E150" s="510"/>
      <c r="F150" s="510"/>
      <c r="G150" s="510"/>
      <c r="H150" s="510"/>
    </row>
    <row r="151" spans="1:13" ht="20.25" x14ac:dyDescent="0.3">
      <c r="A151" s="121"/>
      <c r="B151" s="121"/>
      <c r="C151" s="126"/>
      <c r="D151" s="88" t="s">
        <v>325</v>
      </c>
      <c r="E151" s="127" t="s">
        <v>185</v>
      </c>
      <c r="F151" s="121"/>
      <c r="G151" s="121"/>
      <c r="H151" s="121"/>
    </row>
    <row r="152" spans="1:13" x14ac:dyDescent="0.25">
      <c r="A152" s="120"/>
      <c r="B152" s="120"/>
      <c r="C152"/>
      <c r="D152"/>
      <c r="E152" s="125" t="s">
        <v>13</v>
      </c>
      <c r="F152" s="120"/>
      <c r="G152" s="120"/>
      <c r="H152" s="120"/>
    </row>
    <row r="153" spans="1:13" ht="18.75" x14ac:dyDescent="0.3">
      <c r="A153" s="120"/>
      <c r="B153" s="120"/>
      <c r="C153"/>
      <c r="D153"/>
      <c r="E153" s="88" t="s">
        <v>186</v>
      </c>
      <c r="F153" s="120"/>
      <c r="G153" s="120"/>
      <c r="H153" s="120"/>
    </row>
    <row r="154" spans="1:13" ht="18.75" x14ac:dyDescent="0.3">
      <c r="A154" s="120"/>
      <c r="B154" s="120"/>
      <c r="C154"/>
      <c r="D154"/>
      <c r="E154" s="88"/>
      <c r="F154" s="120"/>
      <c r="G154" s="120"/>
      <c r="H154" s="120"/>
    </row>
    <row r="155" spans="1:13" ht="18.75" x14ac:dyDescent="0.3">
      <c r="A155" s="120"/>
      <c r="B155" s="120"/>
      <c r="C155"/>
      <c r="D155" s="203" t="s">
        <v>339</v>
      </c>
      <c r="E155" s="135" t="s">
        <v>387</v>
      </c>
      <c r="F155" s="158" t="s">
        <v>497</v>
      </c>
      <c r="G155" s="120"/>
      <c r="H155" s="120"/>
    </row>
    <row r="156" spans="1:13" x14ac:dyDescent="0.25">
      <c r="B156" s="123"/>
      <c r="D156" s="123"/>
      <c r="E156" s="123"/>
      <c r="F156" s="123"/>
      <c r="G156" s="123"/>
      <c r="I156" s="123"/>
      <c r="J156" s="123"/>
      <c r="K156" s="124"/>
      <c r="L156" s="124"/>
      <c r="M156" s="124"/>
    </row>
    <row r="157" spans="1:13" ht="20.25" x14ac:dyDescent="0.3">
      <c r="A157" s="511" t="s">
        <v>505</v>
      </c>
      <c r="B157" s="511"/>
      <c r="C157" s="511"/>
      <c r="D157" s="511"/>
      <c r="E157" s="511"/>
      <c r="F157" s="511"/>
      <c r="G157" s="511"/>
      <c r="H157" s="511"/>
    </row>
    <row r="158" spans="1:13" ht="55.5" customHeight="1" x14ac:dyDescent="0.2">
      <c r="A158" s="80" t="s">
        <v>176</v>
      </c>
      <c r="B158" s="80" t="s">
        <v>327</v>
      </c>
      <c r="C158" s="80" t="s">
        <v>328</v>
      </c>
      <c r="D158" s="80" t="s">
        <v>177</v>
      </c>
      <c r="E158" s="80" t="s">
        <v>333</v>
      </c>
      <c r="F158" s="80" t="s">
        <v>332</v>
      </c>
      <c r="G158" s="80" t="s">
        <v>403</v>
      </c>
      <c r="H158" s="80" t="s">
        <v>330</v>
      </c>
    </row>
    <row r="159" spans="1:13" ht="12.75" x14ac:dyDescent="0.2">
      <c r="A159" s="142"/>
      <c r="B159" s="142">
        <v>1</v>
      </c>
      <c r="C159" s="142">
        <v>2</v>
      </c>
      <c r="D159" s="142">
        <v>3</v>
      </c>
      <c r="E159" s="142">
        <v>4</v>
      </c>
      <c r="F159" s="142">
        <v>5</v>
      </c>
      <c r="G159" s="142">
        <v>6</v>
      </c>
      <c r="H159" s="142">
        <v>7</v>
      </c>
    </row>
    <row r="160" spans="1:13" ht="21" customHeight="1" x14ac:dyDescent="0.2">
      <c r="A160" s="82">
        <v>1</v>
      </c>
      <c r="B160" s="507" t="s">
        <v>394</v>
      </c>
      <c r="C160" s="83" t="s">
        <v>178</v>
      </c>
      <c r="D160" s="83" t="s">
        <v>178</v>
      </c>
      <c r="E160" s="83" t="s">
        <v>329</v>
      </c>
      <c r="F160" s="84">
        <v>0.3</v>
      </c>
      <c r="G160" s="84"/>
      <c r="H160" s="84"/>
    </row>
    <row r="161" spans="1:8" ht="21" customHeight="1" x14ac:dyDescent="0.2">
      <c r="A161" s="82">
        <v>2</v>
      </c>
      <c r="B161" s="508"/>
      <c r="C161" s="83" t="s">
        <v>179</v>
      </c>
      <c r="D161" s="83" t="s">
        <v>179</v>
      </c>
      <c r="E161" s="83" t="s">
        <v>329</v>
      </c>
      <c r="F161" s="84">
        <v>0.21</v>
      </c>
      <c r="G161" s="84"/>
      <c r="H161" s="84"/>
    </row>
    <row r="162" spans="1:8" ht="21" customHeight="1" x14ac:dyDescent="0.2">
      <c r="A162" s="82">
        <v>3</v>
      </c>
      <c r="B162" s="508"/>
      <c r="C162" s="83" t="s">
        <v>184</v>
      </c>
      <c r="D162" s="83" t="str">
        <f t="shared" ref="D162:D169" si="8">C162</f>
        <v>ООО "КРУГ"</v>
      </c>
      <c r="E162" s="83" t="s">
        <v>329</v>
      </c>
      <c r="F162" s="84">
        <v>1.8592000000000001E-2</v>
      </c>
      <c r="G162" s="84"/>
      <c r="H162" s="84"/>
    </row>
    <row r="163" spans="1:8" ht="21" customHeight="1" x14ac:dyDescent="0.2">
      <c r="A163" s="82">
        <v>4</v>
      </c>
      <c r="B163" s="508"/>
      <c r="C163" s="83" t="s">
        <v>183</v>
      </c>
      <c r="D163" s="83" t="str">
        <f t="shared" si="8"/>
        <v>ИП Первухин Л.В.</v>
      </c>
      <c r="E163" s="83" t="s">
        <v>329</v>
      </c>
      <c r="F163" s="84">
        <v>1E-4</v>
      </c>
      <c r="G163" s="84"/>
      <c r="H163" s="84"/>
    </row>
    <row r="164" spans="1:8" ht="21" customHeight="1" x14ac:dyDescent="0.2">
      <c r="A164" s="82">
        <v>5</v>
      </c>
      <c r="B164" s="508"/>
      <c r="C164" s="83" t="s">
        <v>180</v>
      </c>
      <c r="D164" s="83" t="str">
        <f t="shared" si="8"/>
        <v>АО "ТНН"</v>
      </c>
      <c r="E164" s="83" t="s">
        <v>329</v>
      </c>
      <c r="F164" s="84">
        <v>2E-3</v>
      </c>
      <c r="G164" s="84"/>
      <c r="H164" s="84"/>
    </row>
    <row r="165" spans="1:8" ht="21" customHeight="1" x14ac:dyDescent="0.2">
      <c r="A165" s="82">
        <v>6</v>
      </c>
      <c r="B165" s="508"/>
      <c r="C165" s="83" t="s">
        <v>181</v>
      </c>
      <c r="D165" s="83" t="str">
        <f t="shared" si="8"/>
        <v>АО "РЭД"</v>
      </c>
      <c r="E165" s="83" t="s">
        <v>329</v>
      </c>
      <c r="F165" s="84">
        <v>0.11071</v>
      </c>
      <c r="G165" s="84"/>
      <c r="H165" s="84"/>
    </row>
    <row r="166" spans="1:8" ht="21" customHeight="1" x14ac:dyDescent="0.2">
      <c r="A166" s="82">
        <v>7</v>
      </c>
      <c r="B166" s="508"/>
      <c r="C166" s="83" t="s">
        <v>393</v>
      </c>
      <c r="D166" s="83" t="str">
        <f t="shared" si="8"/>
        <v>ООО "РАМА"</v>
      </c>
      <c r="E166" s="83" t="s">
        <v>329</v>
      </c>
      <c r="F166" s="84">
        <v>7.1999999999999998E-3</v>
      </c>
      <c r="G166" s="84"/>
      <c r="H166" s="84"/>
    </row>
    <row r="167" spans="1:8" ht="21" customHeight="1" x14ac:dyDescent="0.2">
      <c r="A167" s="82">
        <v>8</v>
      </c>
      <c r="B167" s="508"/>
      <c r="C167" s="83" t="s">
        <v>461</v>
      </c>
      <c r="D167" s="83" t="str">
        <f t="shared" si="8"/>
        <v>ООО "Промсырье"</v>
      </c>
      <c r="E167" s="83" t="s">
        <v>329</v>
      </c>
      <c r="F167" s="84">
        <v>8.0000000000000002E-3</v>
      </c>
      <c r="G167" s="84"/>
      <c r="H167" s="84"/>
    </row>
    <row r="168" spans="1:8" ht="21" customHeight="1" x14ac:dyDescent="0.2">
      <c r="A168" s="82">
        <v>8</v>
      </c>
      <c r="B168" s="508"/>
      <c r="C168" s="83" t="s">
        <v>188</v>
      </c>
      <c r="D168" s="83" t="str">
        <f t="shared" si="8"/>
        <v>ООО "Лизард"</v>
      </c>
      <c r="E168" s="83" t="s">
        <v>329</v>
      </c>
      <c r="F168" s="84">
        <v>0</v>
      </c>
      <c r="G168" s="84"/>
      <c r="H168" s="84"/>
    </row>
    <row r="169" spans="1:8" ht="54.75" customHeight="1" x14ac:dyDescent="0.2">
      <c r="A169" s="82">
        <v>9</v>
      </c>
      <c r="B169" s="509"/>
      <c r="C169" s="83" t="s">
        <v>189</v>
      </c>
      <c r="D169" s="83" t="str">
        <f t="shared" si="8"/>
        <v>ООО "Научно-производственный центр гидроавтоматики"</v>
      </c>
      <c r="E169" s="83" t="s">
        <v>329</v>
      </c>
      <c r="F169" s="84">
        <v>0</v>
      </c>
      <c r="G169" s="84"/>
      <c r="H169" s="84"/>
    </row>
    <row r="170" spans="1:8" x14ac:dyDescent="0.25">
      <c r="H170" s="51" t="s">
        <v>141</v>
      </c>
    </row>
    <row r="171" spans="1:8" x14ac:dyDescent="0.25">
      <c r="H171" s="50" t="s">
        <v>110</v>
      </c>
    </row>
    <row r="172" spans="1:8" ht="12.75" customHeight="1" x14ac:dyDescent="0.25">
      <c r="H172" s="12" t="s">
        <v>182</v>
      </c>
    </row>
    <row r="174" spans="1:8" ht="18.75" x14ac:dyDescent="0.3">
      <c r="A174" s="510" t="s">
        <v>324</v>
      </c>
      <c r="B174" s="510"/>
      <c r="C174" s="510"/>
      <c r="D174" s="510"/>
      <c r="E174" s="510"/>
      <c r="F174" s="510"/>
      <c r="G174" s="510"/>
      <c r="H174" s="510"/>
    </row>
    <row r="175" spans="1:8" ht="20.25" x14ac:dyDescent="0.3">
      <c r="A175" s="121"/>
      <c r="B175" s="121"/>
      <c r="C175" s="126"/>
      <c r="D175" s="88" t="s">
        <v>325</v>
      </c>
      <c r="E175" s="127" t="s">
        <v>185</v>
      </c>
      <c r="F175" s="121"/>
      <c r="G175" s="121"/>
      <c r="H175" s="121"/>
    </row>
    <row r="176" spans="1:8" x14ac:dyDescent="0.25">
      <c r="A176" s="120"/>
      <c r="B176" s="120"/>
      <c r="C176"/>
      <c r="D176"/>
      <c r="E176" s="125" t="s">
        <v>13</v>
      </c>
      <c r="F176" s="120"/>
      <c r="G176" s="120"/>
      <c r="H176" s="120"/>
    </row>
    <row r="177" spans="1:13" ht="18.75" x14ac:dyDescent="0.3">
      <c r="A177" s="120"/>
      <c r="B177" s="120"/>
      <c r="C177"/>
      <c r="D177"/>
      <c r="E177" s="88" t="s">
        <v>186</v>
      </c>
      <c r="F177" s="120"/>
      <c r="G177" s="120"/>
      <c r="H177" s="120"/>
    </row>
    <row r="178" spans="1:13" ht="18.75" x14ac:dyDescent="0.3">
      <c r="A178" s="120"/>
      <c r="B178" s="120"/>
      <c r="C178"/>
      <c r="D178"/>
      <c r="E178" s="88"/>
      <c r="F178" s="120"/>
      <c r="G178" s="120"/>
      <c r="H178" s="120"/>
    </row>
    <row r="179" spans="1:13" ht="18.75" x14ac:dyDescent="0.3">
      <c r="A179" s="120"/>
      <c r="B179" s="120"/>
      <c r="C179"/>
      <c r="D179" s="179" t="s">
        <v>339</v>
      </c>
      <c r="E179" s="135" t="s">
        <v>392</v>
      </c>
      <c r="F179" s="158" t="s">
        <v>497</v>
      </c>
      <c r="G179" s="120"/>
      <c r="H179" s="120"/>
    </row>
    <row r="180" spans="1:13" x14ac:dyDescent="0.25">
      <c r="B180" s="123"/>
      <c r="D180" s="123"/>
      <c r="E180" s="123"/>
      <c r="F180" s="123"/>
      <c r="G180" s="123"/>
      <c r="I180" s="123"/>
      <c r="J180" s="123"/>
      <c r="K180" s="124"/>
      <c r="L180" s="124"/>
      <c r="M180" s="124"/>
    </row>
    <row r="181" spans="1:13" ht="20.25" x14ac:dyDescent="0.3">
      <c r="A181" s="511" t="s">
        <v>506</v>
      </c>
      <c r="B181" s="511"/>
      <c r="C181" s="511"/>
      <c r="D181" s="511"/>
      <c r="E181" s="511"/>
      <c r="F181" s="511"/>
      <c r="G181" s="511"/>
      <c r="H181" s="511"/>
    </row>
    <row r="182" spans="1:13" ht="55.5" customHeight="1" x14ac:dyDescent="0.2">
      <c r="A182" s="80" t="s">
        <v>176</v>
      </c>
      <c r="B182" s="80" t="s">
        <v>327</v>
      </c>
      <c r="C182" s="80" t="s">
        <v>328</v>
      </c>
      <c r="D182" s="80" t="s">
        <v>177</v>
      </c>
      <c r="E182" s="80" t="s">
        <v>333</v>
      </c>
      <c r="F182" s="80" t="s">
        <v>332</v>
      </c>
      <c r="G182" s="80" t="s">
        <v>403</v>
      </c>
      <c r="H182" s="80" t="s">
        <v>330</v>
      </c>
    </row>
    <row r="183" spans="1:13" ht="12.75" x14ac:dyDescent="0.2">
      <c r="A183" s="142"/>
      <c r="B183" s="142">
        <v>1</v>
      </c>
      <c r="C183" s="142">
        <v>2</v>
      </c>
      <c r="D183" s="142">
        <v>3</v>
      </c>
      <c r="E183" s="142">
        <v>4</v>
      </c>
      <c r="F183" s="142">
        <v>5</v>
      </c>
      <c r="G183" s="142">
        <v>6</v>
      </c>
      <c r="H183" s="142">
        <v>7</v>
      </c>
    </row>
    <row r="184" spans="1:13" ht="21" customHeight="1" x14ac:dyDescent="0.2">
      <c r="A184" s="82">
        <v>1</v>
      </c>
      <c r="B184" s="507" t="s">
        <v>394</v>
      </c>
      <c r="C184" s="83" t="s">
        <v>178</v>
      </c>
      <c r="D184" s="83" t="s">
        <v>178</v>
      </c>
      <c r="E184" s="83" t="s">
        <v>329</v>
      </c>
      <c r="F184" s="84">
        <v>0.3</v>
      </c>
      <c r="G184" s="84"/>
      <c r="H184" s="84"/>
    </row>
    <row r="185" spans="1:13" ht="21" customHeight="1" x14ac:dyDescent="0.2">
      <c r="A185" s="82">
        <v>2</v>
      </c>
      <c r="B185" s="508"/>
      <c r="C185" s="83" t="s">
        <v>179</v>
      </c>
      <c r="D185" s="83" t="s">
        <v>179</v>
      </c>
      <c r="E185" s="83" t="s">
        <v>329</v>
      </c>
      <c r="F185" s="84">
        <v>0.21</v>
      </c>
      <c r="G185" s="84"/>
      <c r="H185" s="84"/>
    </row>
    <row r="186" spans="1:13" ht="21" customHeight="1" x14ac:dyDescent="0.2">
      <c r="A186" s="82">
        <v>3</v>
      </c>
      <c r="B186" s="508"/>
      <c r="C186" s="83" t="s">
        <v>184</v>
      </c>
      <c r="D186" s="83" t="str">
        <f t="shared" ref="D186:D193" si="9">C186</f>
        <v>ООО "КРУГ"</v>
      </c>
      <c r="E186" s="83" t="s">
        <v>329</v>
      </c>
      <c r="F186" s="84">
        <v>4.505E-2</v>
      </c>
      <c r="G186" s="84"/>
      <c r="H186" s="84"/>
    </row>
    <row r="187" spans="1:13" ht="21" customHeight="1" x14ac:dyDescent="0.2">
      <c r="A187" s="82">
        <v>4</v>
      </c>
      <c r="B187" s="508"/>
      <c r="C187" s="83" t="s">
        <v>183</v>
      </c>
      <c r="D187" s="83" t="str">
        <f t="shared" si="9"/>
        <v>ИП Первухин Л.В.</v>
      </c>
      <c r="E187" s="83" t="s">
        <v>329</v>
      </c>
      <c r="F187" s="84">
        <v>1E-4</v>
      </c>
      <c r="G187" s="84"/>
      <c r="H187" s="84"/>
    </row>
    <row r="188" spans="1:13" ht="21" customHeight="1" x14ac:dyDescent="0.2">
      <c r="A188" s="82">
        <v>5</v>
      </c>
      <c r="B188" s="508"/>
      <c r="C188" s="83" t="s">
        <v>180</v>
      </c>
      <c r="D188" s="83" t="str">
        <f t="shared" si="9"/>
        <v>АО "ТНН"</v>
      </c>
      <c r="E188" s="83" t="s">
        <v>329</v>
      </c>
      <c r="F188" s="84">
        <v>2E-3</v>
      </c>
      <c r="G188" s="84"/>
      <c r="H188" s="84"/>
    </row>
    <row r="189" spans="1:13" ht="21" customHeight="1" x14ac:dyDescent="0.2">
      <c r="A189" s="82">
        <v>6</v>
      </c>
      <c r="B189" s="508"/>
      <c r="C189" s="83" t="s">
        <v>181</v>
      </c>
      <c r="D189" s="83" t="str">
        <f t="shared" si="9"/>
        <v>АО "РЭД"</v>
      </c>
      <c r="E189" s="83" t="s">
        <v>329</v>
      </c>
      <c r="F189" s="84">
        <v>0.11071</v>
      </c>
      <c r="G189" s="84"/>
      <c r="H189" s="84"/>
    </row>
    <row r="190" spans="1:13" ht="21" customHeight="1" x14ac:dyDescent="0.2">
      <c r="A190" s="82">
        <v>7</v>
      </c>
      <c r="B190" s="508"/>
      <c r="C190" s="83" t="s">
        <v>393</v>
      </c>
      <c r="D190" s="83" t="str">
        <f t="shared" si="9"/>
        <v>ООО "РАМА"</v>
      </c>
      <c r="E190" s="83" t="s">
        <v>329</v>
      </c>
      <c r="F190" s="84">
        <v>7.1999999999999998E-3</v>
      </c>
      <c r="G190" s="84"/>
      <c r="H190" s="84"/>
    </row>
    <row r="191" spans="1:13" ht="21" customHeight="1" x14ac:dyDescent="0.2">
      <c r="A191" s="82">
        <v>8</v>
      </c>
      <c r="B191" s="508"/>
      <c r="C191" s="83" t="s">
        <v>461</v>
      </c>
      <c r="D191" s="83" t="str">
        <f t="shared" si="9"/>
        <v>ООО "Промсырье"</v>
      </c>
      <c r="E191" s="83" t="s">
        <v>329</v>
      </c>
      <c r="F191" s="84">
        <v>8.0000000000000002E-3</v>
      </c>
      <c r="G191" s="84"/>
      <c r="H191" s="84"/>
    </row>
    <row r="192" spans="1:13" ht="21" customHeight="1" x14ac:dyDescent="0.2">
      <c r="A192" s="82">
        <v>8</v>
      </c>
      <c r="B192" s="508"/>
      <c r="C192" s="83" t="s">
        <v>188</v>
      </c>
      <c r="D192" s="83" t="str">
        <f t="shared" si="9"/>
        <v>ООО "Лизард"</v>
      </c>
      <c r="E192" s="83" t="s">
        <v>329</v>
      </c>
      <c r="F192" s="84">
        <v>0</v>
      </c>
      <c r="G192" s="84"/>
      <c r="H192" s="84"/>
    </row>
    <row r="193" spans="1:13" ht="54.75" customHeight="1" x14ac:dyDescent="0.2">
      <c r="A193" s="82">
        <v>9</v>
      </c>
      <c r="B193" s="509"/>
      <c r="C193" s="83" t="s">
        <v>189</v>
      </c>
      <c r="D193" s="83" t="str">
        <f t="shared" si="9"/>
        <v>ООО "Научно-производственный центр гидроавтоматики"</v>
      </c>
      <c r="E193" s="83" t="s">
        <v>329</v>
      </c>
      <c r="F193" s="84">
        <v>0</v>
      </c>
      <c r="G193" s="84"/>
      <c r="H193" s="84"/>
    </row>
    <row r="194" spans="1:13" x14ac:dyDescent="0.25">
      <c r="H194" s="51" t="s">
        <v>141</v>
      </c>
    </row>
    <row r="195" spans="1:13" x14ac:dyDescent="0.25">
      <c r="H195" s="50" t="s">
        <v>110</v>
      </c>
    </row>
    <row r="196" spans="1:13" ht="12.75" customHeight="1" x14ac:dyDescent="0.25">
      <c r="H196" s="12" t="s">
        <v>182</v>
      </c>
    </row>
    <row r="198" spans="1:13" ht="18.75" x14ac:dyDescent="0.3">
      <c r="A198" s="510" t="s">
        <v>324</v>
      </c>
      <c r="B198" s="510"/>
      <c r="C198" s="510"/>
      <c r="D198" s="510"/>
      <c r="E198" s="510"/>
      <c r="F198" s="510"/>
      <c r="G198" s="510"/>
      <c r="H198" s="510"/>
    </row>
    <row r="199" spans="1:13" ht="20.25" x14ac:dyDescent="0.3">
      <c r="A199" s="121"/>
      <c r="B199" s="121"/>
      <c r="C199" s="126"/>
      <c r="D199" s="88" t="s">
        <v>325</v>
      </c>
      <c r="E199" s="127" t="s">
        <v>185</v>
      </c>
      <c r="F199" s="121"/>
      <c r="G199" s="121"/>
      <c r="H199" s="121"/>
    </row>
    <row r="200" spans="1:13" x14ac:dyDescent="0.25">
      <c r="A200" s="120"/>
      <c r="B200" s="120"/>
      <c r="C200"/>
      <c r="D200"/>
      <c r="E200" s="125" t="s">
        <v>13</v>
      </c>
      <c r="F200" s="120"/>
      <c r="G200" s="120"/>
      <c r="H200" s="120"/>
    </row>
    <row r="201" spans="1:13" ht="18.75" x14ac:dyDescent="0.3">
      <c r="A201" s="120"/>
      <c r="B201" s="120"/>
      <c r="C201"/>
      <c r="D201"/>
      <c r="E201" s="88" t="s">
        <v>186</v>
      </c>
      <c r="F201" s="120"/>
      <c r="G201" s="120"/>
      <c r="H201" s="120"/>
    </row>
    <row r="202" spans="1:13" ht="18.75" x14ac:dyDescent="0.3">
      <c r="A202" s="120"/>
      <c r="B202" s="120"/>
      <c r="C202"/>
      <c r="D202"/>
      <c r="E202" s="88"/>
      <c r="F202" s="120"/>
      <c r="G202" s="120"/>
      <c r="H202" s="120"/>
    </row>
    <row r="203" spans="1:13" ht="18.75" x14ac:dyDescent="0.3">
      <c r="A203" s="120"/>
      <c r="B203" s="120"/>
      <c r="C203"/>
      <c r="D203" s="214" t="s">
        <v>339</v>
      </c>
      <c r="E203" s="135" t="s">
        <v>396</v>
      </c>
      <c r="F203" s="158" t="s">
        <v>497</v>
      </c>
      <c r="G203" s="120"/>
      <c r="H203" s="120"/>
    </row>
    <row r="204" spans="1:13" x14ac:dyDescent="0.25">
      <c r="B204" s="123"/>
      <c r="D204" s="123"/>
      <c r="E204" s="123"/>
      <c r="F204" s="123"/>
      <c r="G204" s="123"/>
      <c r="I204" s="123"/>
      <c r="J204" s="123"/>
      <c r="K204" s="124"/>
      <c r="L204" s="124"/>
      <c r="M204" s="124"/>
    </row>
    <row r="205" spans="1:13" ht="20.25" x14ac:dyDescent="0.3">
      <c r="A205" s="511" t="s">
        <v>511</v>
      </c>
      <c r="B205" s="511"/>
      <c r="C205" s="511"/>
      <c r="D205" s="511"/>
      <c r="E205" s="511"/>
      <c r="F205" s="511"/>
      <c r="G205" s="511"/>
      <c r="H205" s="511"/>
    </row>
    <row r="206" spans="1:13" ht="55.5" customHeight="1" x14ac:dyDescent="0.2">
      <c r="A206" s="80" t="s">
        <v>176</v>
      </c>
      <c r="B206" s="80" t="s">
        <v>327</v>
      </c>
      <c r="C206" s="80" t="s">
        <v>328</v>
      </c>
      <c r="D206" s="80" t="s">
        <v>177</v>
      </c>
      <c r="E206" s="80" t="s">
        <v>333</v>
      </c>
      <c r="F206" s="80" t="s">
        <v>332</v>
      </c>
      <c r="G206" s="80" t="s">
        <v>403</v>
      </c>
      <c r="H206" s="80" t="s">
        <v>330</v>
      </c>
    </row>
    <row r="207" spans="1:13" ht="12.75" x14ac:dyDescent="0.2">
      <c r="A207" s="142"/>
      <c r="B207" s="142">
        <v>1</v>
      </c>
      <c r="C207" s="142">
        <v>2</v>
      </c>
      <c r="D207" s="142">
        <v>3</v>
      </c>
      <c r="E207" s="142">
        <v>4</v>
      </c>
      <c r="F207" s="142">
        <v>5</v>
      </c>
      <c r="G207" s="142">
        <v>6</v>
      </c>
      <c r="H207" s="142">
        <v>7</v>
      </c>
    </row>
    <row r="208" spans="1:13" ht="21" customHeight="1" x14ac:dyDescent="0.2">
      <c r="A208" s="82">
        <v>1</v>
      </c>
      <c r="B208" s="507" t="s">
        <v>394</v>
      </c>
      <c r="C208" s="83" t="s">
        <v>178</v>
      </c>
      <c r="D208" s="83" t="s">
        <v>178</v>
      </c>
      <c r="E208" s="83" t="s">
        <v>329</v>
      </c>
      <c r="F208" s="84">
        <v>0.3</v>
      </c>
      <c r="G208" s="84"/>
      <c r="H208" s="84"/>
    </row>
    <row r="209" spans="1:8" ht="21" customHeight="1" x14ac:dyDescent="0.2">
      <c r="A209" s="82">
        <v>2</v>
      </c>
      <c r="B209" s="508"/>
      <c r="C209" s="83" t="s">
        <v>179</v>
      </c>
      <c r="D209" s="83" t="s">
        <v>179</v>
      </c>
      <c r="E209" s="83" t="s">
        <v>329</v>
      </c>
      <c r="F209" s="84">
        <v>0.22</v>
      </c>
      <c r="G209" s="84"/>
      <c r="H209" s="84"/>
    </row>
    <row r="210" spans="1:8" ht="21" customHeight="1" x14ac:dyDescent="0.2">
      <c r="A210" s="82">
        <v>3</v>
      </c>
      <c r="B210" s="508"/>
      <c r="C210" s="83" t="s">
        <v>184</v>
      </c>
      <c r="D210" s="83" t="str">
        <f t="shared" ref="D210:D217" si="10">C210</f>
        <v>ООО "КРУГ"</v>
      </c>
      <c r="E210" s="83" t="s">
        <v>329</v>
      </c>
      <c r="F210" s="84">
        <v>3.3924999999999997E-2</v>
      </c>
      <c r="G210" s="84"/>
      <c r="H210" s="84"/>
    </row>
    <row r="211" spans="1:8" ht="21" customHeight="1" x14ac:dyDescent="0.2">
      <c r="A211" s="82">
        <v>4</v>
      </c>
      <c r="B211" s="508"/>
      <c r="C211" s="83" t="s">
        <v>183</v>
      </c>
      <c r="D211" s="83" t="str">
        <f t="shared" si="10"/>
        <v>ИП Первухин Л.В.</v>
      </c>
      <c r="E211" s="83" t="s">
        <v>329</v>
      </c>
      <c r="F211" s="84">
        <v>1.5E-3</v>
      </c>
      <c r="G211" s="84"/>
      <c r="H211" s="84"/>
    </row>
    <row r="212" spans="1:8" ht="21" customHeight="1" x14ac:dyDescent="0.2">
      <c r="A212" s="82">
        <v>5</v>
      </c>
      <c r="B212" s="508"/>
      <c r="C212" s="83" t="s">
        <v>180</v>
      </c>
      <c r="D212" s="83" t="str">
        <f t="shared" si="10"/>
        <v>АО "ТНН"</v>
      </c>
      <c r="E212" s="83" t="s">
        <v>329</v>
      </c>
      <c r="F212" s="84">
        <v>5.0000000000000001E-3</v>
      </c>
      <c r="G212" s="84"/>
      <c r="H212" s="84"/>
    </row>
    <row r="213" spans="1:8" ht="21" customHeight="1" x14ac:dyDescent="0.2">
      <c r="A213" s="82">
        <v>6</v>
      </c>
      <c r="B213" s="508"/>
      <c r="C213" s="83" t="s">
        <v>181</v>
      </c>
      <c r="D213" s="83" t="str">
        <f t="shared" si="10"/>
        <v>АО "РЭД"</v>
      </c>
      <c r="E213" s="83" t="s">
        <v>329</v>
      </c>
      <c r="F213" s="84">
        <v>0.11070000000000001</v>
      </c>
      <c r="G213" s="84"/>
      <c r="H213" s="84"/>
    </row>
    <row r="214" spans="1:8" ht="21" customHeight="1" x14ac:dyDescent="0.2">
      <c r="A214" s="82">
        <v>7</v>
      </c>
      <c r="B214" s="508"/>
      <c r="C214" s="83" t="s">
        <v>393</v>
      </c>
      <c r="D214" s="83" t="str">
        <f t="shared" si="10"/>
        <v>ООО "РАМА"</v>
      </c>
      <c r="E214" s="83" t="s">
        <v>329</v>
      </c>
      <c r="F214" s="84">
        <v>8.2000000000000007E-3</v>
      </c>
      <c r="G214" s="84"/>
      <c r="H214" s="84"/>
    </row>
    <row r="215" spans="1:8" ht="21" customHeight="1" x14ac:dyDescent="0.2">
      <c r="A215" s="82">
        <v>8</v>
      </c>
      <c r="B215" s="508"/>
      <c r="C215" s="83" t="s">
        <v>461</v>
      </c>
      <c r="D215" s="83" t="str">
        <f t="shared" si="10"/>
        <v>ООО "Промсырье"</v>
      </c>
      <c r="E215" s="83" t="s">
        <v>329</v>
      </c>
      <c r="F215" s="84">
        <v>1.2E-2</v>
      </c>
      <c r="G215" s="84"/>
      <c r="H215" s="84"/>
    </row>
    <row r="216" spans="1:8" ht="21" customHeight="1" x14ac:dyDescent="0.2">
      <c r="A216" s="82">
        <v>9</v>
      </c>
      <c r="B216" s="508"/>
      <c r="C216" s="83" t="s">
        <v>188</v>
      </c>
      <c r="D216" s="83" t="str">
        <f t="shared" si="10"/>
        <v>ООО "Лизард"</v>
      </c>
      <c r="E216" s="83" t="s">
        <v>329</v>
      </c>
      <c r="F216" s="84">
        <v>0</v>
      </c>
      <c r="G216" s="84"/>
      <c r="H216" s="84"/>
    </row>
    <row r="217" spans="1:8" ht="50.25" customHeight="1" x14ac:dyDescent="0.2">
      <c r="A217" s="82">
        <v>10</v>
      </c>
      <c r="B217" s="509"/>
      <c r="C217" s="83" t="s">
        <v>189</v>
      </c>
      <c r="D217" s="83" t="str">
        <f t="shared" si="10"/>
        <v>ООО "Научно-производственный центр гидроавтоматики"</v>
      </c>
      <c r="E217" s="83" t="s">
        <v>329</v>
      </c>
      <c r="F217" s="84">
        <v>0</v>
      </c>
      <c r="G217" s="84"/>
      <c r="H217" s="84"/>
    </row>
    <row r="218" spans="1:8" x14ac:dyDescent="0.25">
      <c r="H218" s="51" t="s">
        <v>141</v>
      </c>
    </row>
    <row r="219" spans="1:8" x14ac:dyDescent="0.25">
      <c r="H219" s="50" t="s">
        <v>110</v>
      </c>
    </row>
    <row r="220" spans="1:8" ht="12.75" customHeight="1" x14ac:dyDescent="0.25">
      <c r="H220" s="12" t="s">
        <v>182</v>
      </c>
    </row>
    <row r="222" spans="1:8" ht="18.75" x14ac:dyDescent="0.3">
      <c r="A222" s="510" t="s">
        <v>324</v>
      </c>
      <c r="B222" s="510"/>
      <c r="C222" s="510"/>
      <c r="D222" s="510"/>
      <c r="E222" s="510"/>
      <c r="F222" s="510"/>
      <c r="G222" s="510"/>
      <c r="H222" s="510"/>
    </row>
    <row r="223" spans="1:8" ht="20.25" x14ac:dyDescent="0.3">
      <c r="A223" s="121"/>
      <c r="B223" s="121"/>
      <c r="C223" s="126"/>
      <c r="D223" s="88" t="s">
        <v>325</v>
      </c>
      <c r="E223" s="127" t="s">
        <v>185</v>
      </c>
      <c r="F223" s="121"/>
      <c r="G223" s="121"/>
      <c r="H223" s="121"/>
    </row>
    <row r="224" spans="1:8" x14ac:dyDescent="0.25">
      <c r="A224" s="120"/>
      <c r="B224" s="120"/>
      <c r="C224"/>
      <c r="D224"/>
      <c r="E224" s="125" t="s">
        <v>13</v>
      </c>
      <c r="F224" s="120"/>
      <c r="G224" s="120"/>
      <c r="H224" s="120"/>
    </row>
    <row r="225" spans="1:13" ht="18.75" x14ac:dyDescent="0.3">
      <c r="A225" s="120"/>
      <c r="B225" s="120"/>
      <c r="C225"/>
      <c r="D225"/>
      <c r="E225" s="88" t="s">
        <v>186</v>
      </c>
      <c r="F225" s="120"/>
      <c r="G225" s="120"/>
      <c r="H225" s="120"/>
    </row>
    <row r="226" spans="1:13" ht="18.75" x14ac:dyDescent="0.3">
      <c r="A226" s="120"/>
      <c r="B226" s="120"/>
      <c r="C226"/>
      <c r="D226"/>
      <c r="E226" s="88"/>
      <c r="F226" s="120"/>
      <c r="G226" s="120"/>
      <c r="H226" s="120"/>
    </row>
    <row r="227" spans="1:13" ht="18.75" x14ac:dyDescent="0.3">
      <c r="A227" s="120"/>
      <c r="B227" s="120"/>
      <c r="C227"/>
      <c r="D227" s="227" t="s">
        <v>339</v>
      </c>
      <c r="E227" s="135" t="s">
        <v>397</v>
      </c>
      <c r="F227" s="158" t="s">
        <v>497</v>
      </c>
      <c r="G227" s="120"/>
      <c r="H227" s="120"/>
    </row>
    <row r="228" spans="1:13" x14ac:dyDescent="0.25">
      <c r="B228" s="123"/>
      <c r="D228" s="123"/>
      <c r="E228" s="123"/>
      <c r="F228" s="123"/>
      <c r="G228" s="123"/>
      <c r="I228" s="123"/>
      <c r="J228" s="123"/>
      <c r="K228" s="124"/>
      <c r="L228" s="124"/>
      <c r="M228" s="124"/>
    </row>
    <row r="229" spans="1:13" ht="20.25" x14ac:dyDescent="0.3">
      <c r="A229" s="511" t="s">
        <v>508</v>
      </c>
      <c r="B229" s="511"/>
      <c r="C229" s="511"/>
      <c r="D229" s="511"/>
      <c r="E229" s="511"/>
      <c r="F229" s="511"/>
      <c r="G229" s="511"/>
      <c r="H229" s="511"/>
    </row>
    <row r="230" spans="1:13" ht="55.5" customHeight="1" x14ac:dyDescent="0.2">
      <c r="A230" s="80" t="s">
        <v>176</v>
      </c>
      <c r="B230" s="80" t="s">
        <v>327</v>
      </c>
      <c r="C230" s="80" t="s">
        <v>328</v>
      </c>
      <c r="D230" s="80" t="s">
        <v>177</v>
      </c>
      <c r="E230" s="80" t="s">
        <v>333</v>
      </c>
      <c r="F230" s="80" t="s">
        <v>332</v>
      </c>
      <c r="G230" s="80" t="s">
        <v>403</v>
      </c>
      <c r="H230" s="80" t="s">
        <v>330</v>
      </c>
    </row>
    <row r="231" spans="1:13" ht="12.75" x14ac:dyDescent="0.2">
      <c r="A231" s="142"/>
      <c r="B231" s="142">
        <v>1</v>
      </c>
      <c r="C231" s="142">
        <v>2</v>
      </c>
      <c r="D231" s="142">
        <v>3</v>
      </c>
      <c r="E231" s="142">
        <v>4</v>
      </c>
      <c r="F231" s="142">
        <v>5</v>
      </c>
      <c r="G231" s="142">
        <v>6</v>
      </c>
      <c r="H231" s="142">
        <v>7</v>
      </c>
    </row>
    <row r="232" spans="1:13" ht="21" customHeight="1" x14ac:dyDescent="0.2">
      <c r="A232" s="82">
        <v>1</v>
      </c>
      <c r="B232" s="507" t="s">
        <v>394</v>
      </c>
      <c r="C232" s="83" t="s">
        <v>178</v>
      </c>
      <c r="D232" s="83" t="s">
        <v>178</v>
      </c>
      <c r="E232" s="83" t="s">
        <v>329</v>
      </c>
      <c r="F232" s="84">
        <v>0.45</v>
      </c>
      <c r="G232" s="84"/>
      <c r="H232" s="84"/>
    </row>
    <row r="233" spans="1:13" ht="21" customHeight="1" x14ac:dyDescent="0.2">
      <c r="A233" s="82">
        <v>2</v>
      </c>
      <c r="B233" s="508"/>
      <c r="C233" s="83" t="s">
        <v>179</v>
      </c>
      <c r="D233" s="83" t="s">
        <v>179</v>
      </c>
      <c r="E233" s="83" t="s">
        <v>329</v>
      </c>
      <c r="F233" s="84">
        <v>0.25</v>
      </c>
      <c r="G233" s="84"/>
      <c r="H233" s="84"/>
    </row>
    <row r="234" spans="1:13" ht="21" customHeight="1" x14ac:dyDescent="0.2">
      <c r="A234" s="82">
        <v>3</v>
      </c>
      <c r="B234" s="508"/>
      <c r="C234" s="83" t="s">
        <v>184</v>
      </c>
      <c r="D234" s="83" t="str">
        <f t="shared" ref="D234:D241" si="11">C234</f>
        <v>ООО "КРУГ"</v>
      </c>
      <c r="E234" s="83" t="s">
        <v>329</v>
      </c>
      <c r="F234" s="84">
        <v>5.2912000000000001E-2</v>
      </c>
      <c r="G234" s="84"/>
      <c r="H234" s="84"/>
    </row>
    <row r="235" spans="1:13" ht="21" customHeight="1" x14ac:dyDescent="0.2">
      <c r="A235" s="82">
        <v>4</v>
      </c>
      <c r="B235" s="508"/>
      <c r="C235" s="83" t="s">
        <v>183</v>
      </c>
      <c r="D235" s="83" t="str">
        <f t="shared" si="11"/>
        <v>ИП Первухин Л.В.</v>
      </c>
      <c r="E235" s="83" t="s">
        <v>329</v>
      </c>
      <c r="F235" s="84">
        <v>0.01</v>
      </c>
      <c r="G235" s="84"/>
      <c r="H235" s="84"/>
    </row>
    <row r="236" spans="1:13" ht="21" customHeight="1" x14ac:dyDescent="0.2">
      <c r="A236" s="82">
        <v>5</v>
      </c>
      <c r="B236" s="508"/>
      <c r="C236" s="83" t="s">
        <v>180</v>
      </c>
      <c r="D236" s="83" t="str">
        <f t="shared" si="11"/>
        <v>АО "ТНН"</v>
      </c>
      <c r="E236" s="83" t="s">
        <v>329</v>
      </c>
      <c r="F236" s="84">
        <v>0.04</v>
      </c>
      <c r="G236" s="84"/>
      <c r="H236" s="84"/>
    </row>
    <row r="237" spans="1:13" ht="21" customHeight="1" x14ac:dyDescent="0.2">
      <c r="A237" s="82">
        <v>6</v>
      </c>
      <c r="B237" s="508"/>
      <c r="C237" s="83" t="s">
        <v>181</v>
      </c>
      <c r="D237" s="83" t="str">
        <f t="shared" si="11"/>
        <v>АО "РЭД"</v>
      </c>
      <c r="E237" s="83" t="s">
        <v>329</v>
      </c>
      <c r="F237" s="84">
        <v>0.29516999999999999</v>
      </c>
      <c r="G237" s="84"/>
      <c r="H237" s="84"/>
    </row>
    <row r="238" spans="1:13" ht="21" customHeight="1" x14ac:dyDescent="0.2">
      <c r="A238" s="82">
        <v>7</v>
      </c>
      <c r="B238" s="508"/>
      <c r="C238" s="83" t="s">
        <v>393</v>
      </c>
      <c r="D238" s="83" t="str">
        <f t="shared" si="11"/>
        <v>ООО "РАМА"</v>
      </c>
      <c r="E238" s="83" t="s">
        <v>329</v>
      </c>
      <c r="F238" s="84">
        <v>1.72E-2</v>
      </c>
      <c r="G238" s="84"/>
      <c r="H238" s="84"/>
    </row>
    <row r="239" spans="1:13" ht="21" customHeight="1" x14ac:dyDescent="0.2">
      <c r="A239" s="82">
        <v>8</v>
      </c>
      <c r="B239" s="508"/>
      <c r="C239" s="83" t="s">
        <v>461</v>
      </c>
      <c r="D239" s="83" t="str">
        <f t="shared" si="11"/>
        <v>ООО "Промсырье"</v>
      </c>
      <c r="E239" s="83" t="s">
        <v>329</v>
      </c>
      <c r="F239" s="84">
        <v>8.0000000000000002E-3</v>
      </c>
      <c r="G239" s="84"/>
      <c r="H239" s="84"/>
    </row>
    <row r="240" spans="1:13" ht="21" customHeight="1" x14ac:dyDescent="0.2">
      <c r="A240" s="82">
        <v>9</v>
      </c>
      <c r="B240" s="508"/>
      <c r="C240" s="83" t="s">
        <v>188</v>
      </c>
      <c r="D240" s="83" t="str">
        <f t="shared" si="11"/>
        <v>ООО "Лизард"</v>
      </c>
      <c r="E240" s="83" t="s">
        <v>329</v>
      </c>
      <c r="F240" s="84">
        <v>0</v>
      </c>
      <c r="G240" s="84"/>
      <c r="H240" s="84"/>
    </row>
    <row r="241" spans="1:13" ht="50.25" customHeight="1" x14ac:dyDescent="0.2">
      <c r="A241" s="82">
        <v>10</v>
      </c>
      <c r="B241" s="509"/>
      <c r="C241" s="83" t="s">
        <v>189</v>
      </c>
      <c r="D241" s="83" t="str">
        <f t="shared" si="11"/>
        <v>ООО "Научно-производственный центр гидроавтоматики"</v>
      </c>
      <c r="E241" s="83" t="s">
        <v>329</v>
      </c>
      <c r="F241" s="84">
        <v>0</v>
      </c>
      <c r="G241" s="84"/>
      <c r="H241" s="84"/>
    </row>
    <row r="242" spans="1:13" x14ac:dyDescent="0.25">
      <c r="H242" s="51" t="s">
        <v>141</v>
      </c>
    </row>
    <row r="243" spans="1:13" x14ac:dyDescent="0.25">
      <c r="H243" s="50" t="s">
        <v>110</v>
      </c>
    </row>
    <row r="244" spans="1:13" ht="12.75" customHeight="1" x14ac:dyDescent="0.25">
      <c r="H244" s="12" t="s">
        <v>182</v>
      </c>
    </row>
    <row r="245" spans="1:13" ht="15.75" customHeight="1" x14ac:dyDescent="0.2">
      <c r="A245" s="510" t="s">
        <v>324</v>
      </c>
      <c r="B245" s="510"/>
      <c r="C245" s="510"/>
      <c r="D245" s="510"/>
      <c r="E245" s="510"/>
      <c r="F245" s="510"/>
      <c r="G245" s="510"/>
      <c r="H245" s="510"/>
    </row>
    <row r="246" spans="1:13" ht="18.75" customHeight="1" x14ac:dyDescent="0.2">
      <c r="A246" s="510"/>
      <c r="B246" s="510"/>
      <c r="C246" s="510"/>
      <c r="D246" s="510"/>
      <c r="E246" s="510"/>
      <c r="F246" s="510"/>
      <c r="G246" s="510"/>
      <c r="H246" s="510"/>
    </row>
    <row r="247" spans="1:13" ht="20.25" x14ac:dyDescent="0.3">
      <c r="A247" s="121"/>
      <c r="B247" s="121"/>
      <c r="C247" s="126"/>
      <c r="D247" s="88" t="s">
        <v>325</v>
      </c>
      <c r="E247" s="127" t="s">
        <v>185</v>
      </c>
      <c r="F247" s="121"/>
      <c r="G247" s="121"/>
      <c r="H247" s="121"/>
    </row>
    <row r="248" spans="1:13" x14ac:dyDescent="0.25">
      <c r="A248" s="120"/>
      <c r="B248" s="120"/>
      <c r="C248"/>
      <c r="D248"/>
      <c r="E248" s="125" t="s">
        <v>13</v>
      </c>
      <c r="F248" s="120"/>
      <c r="G248" s="120"/>
      <c r="H248" s="120"/>
    </row>
    <row r="249" spans="1:13" ht="18.75" x14ac:dyDescent="0.3">
      <c r="A249" s="120"/>
      <c r="B249" s="120"/>
      <c r="C249"/>
      <c r="D249"/>
      <c r="E249" s="88" t="s">
        <v>186</v>
      </c>
      <c r="F249" s="120"/>
      <c r="G249" s="120"/>
      <c r="H249" s="120"/>
    </row>
    <row r="250" spans="1:13" ht="18.75" x14ac:dyDescent="0.3">
      <c r="A250" s="120"/>
      <c r="B250" s="120"/>
      <c r="C250"/>
      <c r="D250"/>
      <c r="E250" s="88"/>
      <c r="F250" s="120"/>
      <c r="G250" s="120"/>
      <c r="H250" s="120"/>
    </row>
    <row r="251" spans="1:13" ht="18.75" x14ac:dyDescent="0.3">
      <c r="A251" s="120"/>
      <c r="B251" s="120"/>
      <c r="C251"/>
      <c r="D251" s="227" t="s">
        <v>339</v>
      </c>
      <c r="E251" s="135" t="s">
        <v>398</v>
      </c>
      <c r="F251" s="158" t="s">
        <v>497</v>
      </c>
      <c r="G251" s="120"/>
      <c r="H251" s="120"/>
    </row>
    <row r="252" spans="1:13" x14ac:dyDescent="0.25">
      <c r="B252" s="123"/>
      <c r="D252" s="123"/>
      <c r="E252" s="123"/>
      <c r="F252" s="123"/>
      <c r="G252" s="123"/>
      <c r="I252" s="123"/>
      <c r="J252" s="123"/>
      <c r="K252" s="124"/>
      <c r="L252" s="124"/>
      <c r="M252" s="124"/>
    </row>
    <row r="253" spans="1:13" ht="20.25" x14ac:dyDescent="0.3">
      <c r="B253" s="228"/>
      <c r="C253" s="228"/>
      <c r="D253" s="228"/>
      <c r="E253" s="228"/>
      <c r="F253" s="228"/>
      <c r="G253" s="228"/>
      <c r="H253" s="307" t="s">
        <v>512</v>
      </c>
    </row>
    <row r="254" spans="1:13" ht="55.5" customHeight="1" x14ac:dyDescent="0.2">
      <c r="A254" s="80" t="s">
        <v>176</v>
      </c>
      <c r="B254" s="80" t="s">
        <v>327</v>
      </c>
      <c r="C254" s="80" t="s">
        <v>328</v>
      </c>
      <c r="D254" s="80" t="s">
        <v>177</v>
      </c>
      <c r="E254" s="80" t="s">
        <v>333</v>
      </c>
      <c r="F254" s="80" t="s">
        <v>332</v>
      </c>
      <c r="G254" s="80" t="s">
        <v>403</v>
      </c>
      <c r="H254" s="80" t="s">
        <v>330</v>
      </c>
    </row>
    <row r="255" spans="1:13" ht="12.75" x14ac:dyDescent="0.2">
      <c r="A255" s="142"/>
      <c r="B255" s="142">
        <v>1</v>
      </c>
      <c r="C255" s="142">
        <v>2</v>
      </c>
      <c r="D255" s="142">
        <v>3</v>
      </c>
      <c r="E255" s="142">
        <v>4</v>
      </c>
      <c r="F255" s="142">
        <v>5</v>
      </c>
      <c r="G255" s="142">
        <v>6</v>
      </c>
      <c r="H255" s="142">
        <v>7</v>
      </c>
    </row>
    <row r="256" spans="1:13" ht="21" customHeight="1" x14ac:dyDescent="0.2">
      <c r="A256" s="82">
        <v>1</v>
      </c>
      <c r="B256" s="507" t="s">
        <v>394</v>
      </c>
      <c r="C256" s="83" t="s">
        <v>178</v>
      </c>
      <c r="D256" s="83" t="s">
        <v>178</v>
      </c>
      <c r="E256" s="83" t="s">
        <v>329</v>
      </c>
      <c r="F256" s="84">
        <v>0.7</v>
      </c>
      <c r="G256" s="84"/>
      <c r="H256" s="84"/>
    </row>
    <row r="257" spans="1:8" ht="21" customHeight="1" x14ac:dyDescent="0.2">
      <c r="A257" s="82">
        <v>2</v>
      </c>
      <c r="B257" s="508"/>
      <c r="C257" s="83" t="s">
        <v>179</v>
      </c>
      <c r="D257" s="83" t="s">
        <v>179</v>
      </c>
      <c r="E257" s="83" t="s">
        <v>329</v>
      </c>
      <c r="F257" s="84">
        <v>0.27500000000000002</v>
      </c>
      <c r="G257" s="84"/>
      <c r="H257" s="84"/>
    </row>
    <row r="258" spans="1:8" ht="21" customHeight="1" x14ac:dyDescent="0.2">
      <c r="A258" s="82">
        <v>3</v>
      </c>
      <c r="B258" s="508"/>
      <c r="C258" s="83" t="s">
        <v>184</v>
      </c>
      <c r="D258" s="83" t="str">
        <f t="shared" ref="D258:D265" si="12">C258</f>
        <v>ООО "КРУГ"</v>
      </c>
      <c r="E258" s="83" t="s">
        <v>329</v>
      </c>
      <c r="F258" s="84">
        <v>1.1115E-2</v>
      </c>
      <c r="G258" s="84"/>
      <c r="H258" s="84"/>
    </row>
    <row r="259" spans="1:8" ht="21" customHeight="1" x14ac:dyDescent="0.2">
      <c r="A259" s="82">
        <v>4</v>
      </c>
      <c r="B259" s="508"/>
      <c r="C259" s="83" t="s">
        <v>183</v>
      </c>
      <c r="D259" s="83" t="str">
        <f t="shared" si="12"/>
        <v>ИП Первухин Л.В.</v>
      </c>
      <c r="E259" s="83" t="s">
        <v>329</v>
      </c>
      <c r="F259" s="84">
        <v>0.01</v>
      </c>
      <c r="G259" s="84"/>
      <c r="H259" s="84"/>
    </row>
    <row r="260" spans="1:8" ht="21" customHeight="1" x14ac:dyDescent="0.2">
      <c r="A260" s="82">
        <v>5</v>
      </c>
      <c r="B260" s="508"/>
      <c r="C260" s="83" t="s">
        <v>180</v>
      </c>
      <c r="D260" s="83" t="str">
        <f t="shared" si="12"/>
        <v>АО "ТНН"</v>
      </c>
      <c r="E260" s="83" t="s">
        <v>329</v>
      </c>
      <c r="F260" s="84">
        <v>0.08</v>
      </c>
      <c r="G260" s="84"/>
      <c r="H260" s="84"/>
    </row>
    <row r="261" spans="1:8" ht="21" customHeight="1" x14ac:dyDescent="0.2">
      <c r="A261" s="82">
        <v>6</v>
      </c>
      <c r="B261" s="508"/>
      <c r="C261" s="83" t="s">
        <v>181</v>
      </c>
      <c r="D261" s="83" t="str">
        <f t="shared" si="12"/>
        <v>АО "РЭД"</v>
      </c>
      <c r="E261" s="83" t="s">
        <v>329</v>
      </c>
      <c r="F261" s="84">
        <v>0.47954999999999998</v>
      </c>
      <c r="G261" s="84"/>
      <c r="H261" s="84"/>
    </row>
    <row r="262" spans="1:8" ht="21" customHeight="1" x14ac:dyDescent="0.2">
      <c r="A262" s="82">
        <v>7</v>
      </c>
      <c r="B262" s="508"/>
      <c r="C262" s="83" t="s">
        <v>393</v>
      </c>
      <c r="D262" s="83" t="str">
        <f t="shared" si="12"/>
        <v>ООО "РАМА"</v>
      </c>
      <c r="E262" s="83" t="s">
        <v>329</v>
      </c>
      <c r="F262" s="84">
        <v>2.7199999999999998E-2</v>
      </c>
      <c r="G262" s="84"/>
      <c r="H262" s="84"/>
    </row>
    <row r="263" spans="1:8" ht="21" customHeight="1" x14ac:dyDescent="0.2">
      <c r="A263" s="82">
        <v>8</v>
      </c>
      <c r="B263" s="508"/>
      <c r="C263" s="83" t="s">
        <v>461</v>
      </c>
      <c r="D263" s="83" t="str">
        <f t="shared" si="12"/>
        <v>ООО "Промсырье"</v>
      </c>
      <c r="E263" s="83" t="s">
        <v>329</v>
      </c>
      <c r="F263" s="84">
        <v>8.9999999999999993E-3</v>
      </c>
      <c r="G263" s="84"/>
      <c r="H263" s="84"/>
    </row>
    <row r="264" spans="1:8" ht="21" customHeight="1" x14ac:dyDescent="0.2">
      <c r="A264" s="82">
        <v>9</v>
      </c>
      <c r="B264" s="508"/>
      <c r="C264" s="83" t="s">
        <v>188</v>
      </c>
      <c r="D264" s="83" t="str">
        <f t="shared" si="12"/>
        <v>ООО "Лизард"</v>
      </c>
      <c r="E264" s="83" t="s">
        <v>329</v>
      </c>
      <c r="F264" s="84">
        <v>0</v>
      </c>
      <c r="G264" s="84"/>
      <c r="H264" s="84"/>
    </row>
    <row r="265" spans="1:8" ht="50.25" customHeight="1" x14ac:dyDescent="0.2">
      <c r="A265" s="82">
        <v>10</v>
      </c>
      <c r="B265" s="509"/>
      <c r="C265" s="83" t="s">
        <v>189</v>
      </c>
      <c r="D265" s="83" t="str">
        <f t="shared" si="12"/>
        <v>ООО "Научно-производственный центр гидроавтоматики"</v>
      </c>
      <c r="E265" s="83" t="s">
        <v>329</v>
      </c>
      <c r="F265" s="84">
        <v>0</v>
      </c>
      <c r="G265" s="84"/>
      <c r="H265" s="84"/>
    </row>
    <row r="266" spans="1:8" x14ac:dyDescent="0.25">
      <c r="H266" s="51" t="s">
        <v>141</v>
      </c>
    </row>
    <row r="267" spans="1:8" x14ac:dyDescent="0.25">
      <c r="H267" s="50" t="s">
        <v>110</v>
      </c>
    </row>
    <row r="268" spans="1:8" ht="12.75" customHeight="1" x14ac:dyDescent="0.25">
      <c r="H268" s="12" t="s">
        <v>182</v>
      </c>
    </row>
    <row r="270" spans="1:8" ht="18.75" x14ac:dyDescent="0.3">
      <c r="A270" s="510" t="s">
        <v>324</v>
      </c>
      <c r="B270" s="510"/>
      <c r="C270" s="510"/>
      <c r="D270" s="510"/>
      <c r="E270" s="510"/>
      <c r="F270" s="510"/>
      <c r="G270" s="510"/>
      <c r="H270" s="510"/>
    </row>
    <row r="271" spans="1:8" ht="20.25" x14ac:dyDescent="0.3">
      <c r="A271" s="121"/>
      <c r="B271" s="121"/>
      <c r="C271" s="126"/>
      <c r="D271" s="88" t="s">
        <v>325</v>
      </c>
      <c r="E271" s="127" t="s">
        <v>185</v>
      </c>
      <c r="F271" s="121"/>
      <c r="G271" s="121"/>
      <c r="H271" s="121"/>
    </row>
    <row r="272" spans="1:8" x14ac:dyDescent="0.25">
      <c r="A272" s="120"/>
      <c r="B272" s="120"/>
      <c r="C272"/>
      <c r="D272"/>
      <c r="E272" s="125" t="s">
        <v>13</v>
      </c>
      <c r="F272" s="120"/>
      <c r="G272" s="120"/>
      <c r="H272" s="120"/>
    </row>
    <row r="273" spans="1:13" ht="18.75" x14ac:dyDescent="0.3">
      <c r="A273" s="120"/>
      <c r="B273" s="120"/>
      <c r="C273"/>
      <c r="D273"/>
      <c r="E273" s="88" t="s">
        <v>186</v>
      </c>
      <c r="F273" s="120"/>
      <c r="G273" s="120"/>
      <c r="H273" s="120"/>
    </row>
    <row r="274" spans="1:13" ht="18.75" x14ac:dyDescent="0.3">
      <c r="A274" s="120"/>
      <c r="B274" s="120"/>
      <c r="C274"/>
      <c r="D274"/>
      <c r="E274" s="88"/>
      <c r="F274" s="120"/>
      <c r="G274" s="120"/>
      <c r="H274" s="120"/>
    </row>
    <row r="275" spans="1:13" ht="18.75" x14ac:dyDescent="0.3">
      <c r="A275" s="120"/>
      <c r="B275" s="120"/>
      <c r="C275"/>
      <c r="D275" s="233" t="s">
        <v>339</v>
      </c>
      <c r="E275" s="135" t="s">
        <v>399</v>
      </c>
      <c r="F275" s="158" t="s">
        <v>497</v>
      </c>
      <c r="G275" s="120"/>
      <c r="H275" s="120"/>
    </row>
    <row r="276" spans="1:13" x14ac:dyDescent="0.25">
      <c r="B276" s="123"/>
      <c r="D276" s="123"/>
      <c r="E276" s="123"/>
      <c r="F276" s="123"/>
      <c r="G276" s="123"/>
      <c r="I276" s="123"/>
      <c r="J276" s="123"/>
      <c r="K276" s="124"/>
      <c r="L276" s="124"/>
      <c r="M276" s="124"/>
    </row>
    <row r="277" spans="1:13" ht="20.25" x14ac:dyDescent="0.3">
      <c r="B277" s="234"/>
      <c r="C277" s="234"/>
      <c r="D277" s="234"/>
      <c r="E277" s="234"/>
      <c r="F277" s="234"/>
      <c r="G277" s="234"/>
      <c r="H277" s="307" t="s">
        <v>510</v>
      </c>
    </row>
    <row r="278" spans="1:13" ht="55.5" customHeight="1" x14ac:dyDescent="0.2">
      <c r="A278" s="80" t="s">
        <v>176</v>
      </c>
      <c r="B278" s="80" t="s">
        <v>327</v>
      </c>
      <c r="C278" s="80" t="s">
        <v>328</v>
      </c>
      <c r="D278" s="80" t="s">
        <v>177</v>
      </c>
      <c r="E278" s="80" t="s">
        <v>333</v>
      </c>
      <c r="F278" s="80" t="s">
        <v>332</v>
      </c>
      <c r="G278" s="80" t="s">
        <v>403</v>
      </c>
      <c r="H278" s="80" t="s">
        <v>330</v>
      </c>
    </row>
    <row r="279" spans="1:13" ht="12.75" x14ac:dyDescent="0.2">
      <c r="A279" s="142"/>
      <c r="B279" s="142">
        <v>1</v>
      </c>
      <c r="C279" s="142">
        <v>2</v>
      </c>
      <c r="D279" s="142">
        <v>3</v>
      </c>
      <c r="E279" s="142">
        <v>4</v>
      </c>
      <c r="F279" s="142">
        <v>5</v>
      </c>
      <c r="G279" s="142">
        <v>6</v>
      </c>
      <c r="H279" s="142">
        <v>7</v>
      </c>
    </row>
    <row r="280" spans="1:13" ht="21" customHeight="1" x14ac:dyDescent="0.2">
      <c r="A280" s="82">
        <v>1</v>
      </c>
      <c r="B280" s="507" t="s">
        <v>394</v>
      </c>
      <c r="C280" s="83" t="s">
        <v>178</v>
      </c>
      <c r="D280" s="83" t="s">
        <v>178</v>
      </c>
      <c r="E280" s="83" t="s">
        <v>329</v>
      </c>
      <c r="F280" s="84">
        <v>0.9</v>
      </c>
      <c r="G280" s="84"/>
      <c r="H280" s="84"/>
    </row>
    <row r="281" spans="1:13" ht="21" customHeight="1" x14ac:dyDescent="0.2">
      <c r="A281" s="82">
        <v>2</v>
      </c>
      <c r="B281" s="508"/>
      <c r="C281" s="83" t="s">
        <v>179</v>
      </c>
      <c r="D281" s="83" t="s">
        <v>179</v>
      </c>
      <c r="E281" s="83" t="s">
        <v>329</v>
      </c>
      <c r="F281" s="84">
        <v>0.28999999999999998</v>
      </c>
      <c r="G281" s="84"/>
      <c r="H281" s="84"/>
    </row>
    <row r="282" spans="1:13" ht="21" customHeight="1" x14ac:dyDescent="0.2">
      <c r="A282" s="82">
        <v>3</v>
      </c>
      <c r="B282" s="508"/>
      <c r="C282" s="83" t="s">
        <v>184</v>
      </c>
      <c r="D282" s="83" t="str">
        <f t="shared" ref="D282:D289" si="13">C282</f>
        <v>ООО "КРУГ"</v>
      </c>
      <c r="E282" s="83" t="s">
        <v>329</v>
      </c>
      <c r="F282" s="84">
        <v>3.0008E-2</v>
      </c>
      <c r="G282" s="84"/>
      <c r="H282" s="84"/>
    </row>
    <row r="283" spans="1:13" ht="21" customHeight="1" x14ac:dyDescent="0.2">
      <c r="A283" s="82">
        <v>4</v>
      </c>
      <c r="B283" s="508"/>
      <c r="C283" s="83" t="s">
        <v>183</v>
      </c>
      <c r="D283" s="83" t="str">
        <f t="shared" si="13"/>
        <v>ИП Первухин Л.В.</v>
      </c>
      <c r="E283" s="83" t="s">
        <v>329</v>
      </c>
      <c r="F283" s="84">
        <v>0.01</v>
      </c>
      <c r="G283" s="84"/>
      <c r="H283" s="84"/>
    </row>
    <row r="284" spans="1:13" ht="21" customHeight="1" x14ac:dyDescent="0.2">
      <c r="A284" s="82">
        <v>5</v>
      </c>
      <c r="B284" s="508"/>
      <c r="C284" s="83" t="s">
        <v>180</v>
      </c>
      <c r="D284" s="83" t="str">
        <f t="shared" si="13"/>
        <v>АО "ТНН"</v>
      </c>
      <c r="E284" s="83" t="s">
        <v>329</v>
      </c>
      <c r="F284" s="84">
        <v>0.1</v>
      </c>
      <c r="G284" s="84"/>
      <c r="H284" s="84"/>
    </row>
    <row r="285" spans="1:13" ht="21" customHeight="1" x14ac:dyDescent="0.2">
      <c r="A285" s="82">
        <v>6</v>
      </c>
      <c r="B285" s="508"/>
      <c r="C285" s="83" t="s">
        <v>181</v>
      </c>
      <c r="D285" s="83" t="str">
        <f t="shared" si="13"/>
        <v>АО "РЭД"</v>
      </c>
      <c r="E285" s="83" t="s">
        <v>329</v>
      </c>
      <c r="F285" s="84">
        <v>0.50036999999999998</v>
      </c>
      <c r="G285" s="84"/>
      <c r="H285" s="84"/>
    </row>
    <row r="286" spans="1:13" ht="21" customHeight="1" x14ac:dyDescent="0.2">
      <c r="A286" s="82">
        <v>7</v>
      </c>
      <c r="B286" s="508"/>
      <c r="C286" s="83" t="s">
        <v>393</v>
      </c>
      <c r="D286" s="83" t="str">
        <f t="shared" si="13"/>
        <v>ООО "РАМА"</v>
      </c>
      <c r="E286" s="83" t="s">
        <v>329</v>
      </c>
      <c r="F286" s="84">
        <v>3.0200000000000001E-2</v>
      </c>
      <c r="G286" s="84"/>
      <c r="H286" s="84"/>
    </row>
    <row r="287" spans="1:13" ht="21" customHeight="1" x14ac:dyDescent="0.2">
      <c r="A287" s="82">
        <v>8</v>
      </c>
      <c r="B287" s="508"/>
      <c r="C287" s="83" t="s">
        <v>461</v>
      </c>
      <c r="D287" s="83" t="str">
        <f t="shared" si="13"/>
        <v>ООО "Промсырье"</v>
      </c>
      <c r="E287" s="83" t="s">
        <v>329</v>
      </c>
      <c r="F287" s="84">
        <v>0.01</v>
      </c>
      <c r="G287" s="84"/>
      <c r="H287" s="84"/>
    </row>
    <row r="288" spans="1:13" ht="21" customHeight="1" x14ac:dyDescent="0.2">
      <c r="A288" s="82">
        <v>9</v>
      </c>
      <c r="B288" s="508"/>
      <c r="C288" s="83" t="s">
        <v>188</v>
      </c>
      <c r="D288" s="83" t="str">
        <f t="shared" si="13"/>
        <v>ООО "Лизард"</v>
      </c>
      <c r="E288" s="83" t="s">
        <v>329</v>
      </c>
      <c r="F288" s="84">
        <v>0</v>
      </c>
      <c r="G288" s="84"/>
      <c r="H288" s="84"/>
    </row>
    <row r="289" spans="1:8" ht="50.25" customHeight="1" x14ac:dyDescent="0.2">
      <c r="A289" s="82">
        <v>10</v>
      </c>
      <c r="B289" s="509"/>
      <c r="C289" s="83" t="s">
        <v>189</v>
      </c>
      <c r="D289" s="83" t="str">
        <f t="shared" si="13"/>
        <v>ООО "Научно-производственный центр гидроавтоматики"</v>
      </c>
      <c r="E289" s="83" t="s">
        <v>329</v>
      </c>
      <c r="F289" s="84">
        <v>0</v>
      </c>
      <c r="G289" s="84"/>
      <c r="H289" s="84"/>
    </row>
  </sheetData>
  <mergeCells count="34">
    <mergeCell ref="B64:B73"/>
    <mergeCell ref="A54:H54"/>
    <mergeCell ref="A30:H30"/>
    <mergeCell ref="A6:H6"/>
    <mergeCell ref="A61:H61"/>
    <mergeCell ref="B16:B25"/>
    <mergeCell ref="B40:B49"/>
    <mergeCell ref="A13:H13"/>
    <mergeCell ref="A37:H37"/>
    <mergeCell ref="A102:H102"/>
    <mergeCell ref="A78:H78"/>
    <mergeCell ref="A150:H150"/>
    <mergeCell ref="A157:H157"/>
    <mergeCell ref="B88:B97"/>
    <mergeCell ref="A85:H85"/>
    <mergeCell ref="A205:H205"/>
    <mergeCell ref="B232:B241"/>
    <mergeCell ref="B208:B217"/>
    <mergeCell ref="A109:H109"/>
    <mergeCell ref="A174:H174"/>
    <mergeCell ref="A181:H181"/>
    <mergeCell ref="B184:B193"/>
    <mergeCell ref="B160:B169"/>
    <mergeCell ref="A133:H133"/>
    <mergeCell ref="B136:B145"/>
    <mergeCell ref="A126:H126"/>
    <mergeCell ref="A198:H198"/>
    <mergeCell ref="B112:B121"/>
    <mergeCell ref="B280:B289"/>
    <mergeCell ref="A270:H270"/>
    <mergeCell ref="A245:H246"/>
    <mergeCell ref="A222:H222"/>
    <mergeCell ref="B256:B265"/>
    <mergeCell ref="A229:H229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  <rowBreaks count="13" manualBreakCount="13">
    <brk id="1" max="16383" man="1"/>
    <brk id="25" max="8" man="1"/>
    <brk id="49" max="16383" man="1"/>
    <brk id="73" max="8" man="1"/>
    <brk id="97" max="16383" man="1"/>
    <brk id="121" max="8" man="1"/>
    <brk id="145" max="16383" man="1"/>
    <brk id="169" max="8" man="1"/>
    <brk id="193" max="16383" man="1"/>
    <brk id="217" max="8" man="1"/>
    <brk id="241" max="16383" man="1"/>
    <brk id="265" max="8" man="1"/>
    <brk id="2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Раскрытие инф 38-19 от 18.01.19</vt:lpstr>
      <vt:lpstr>Прил.1_форма-3-тарифы</vt:lpstr>
      <vt:lpstr>Прил.2_форма-6-ПЛАН-2021</vt:lpstr>
      <vt:lpstr>Прил.2_форма-6-ФАКТ-2021</vt:lpstr>
      <vt:lpstr>Прил.2_форма-7-ПЛАН-2021_объемы</vt:lpstr>
      <vt:lpstr>Прил.2_форма-7-ФАКТ-2021_объемы</vt:lpstr>
      <vt:lpstr>Прил.3_форма-3-ПНК</vt:lpstr>
      <vt:lpstr>Прил.4_форма-5-ПЛАН</vt:lpstr>
      <vt:lpstr>Прил.4_форма-6-ПЛАНналич.возм</vt:lpstr>
      <vt:lpstr>Прил.4_форма-6-ФАКТналич.возм</vt:lpstr>
      <vt:lpstr>Прил.4_форма-7-ПЛАНдоступ</vt:lpstr>
      <vt:lpstr>Прил.4_форма 7-ФАКТдоступ</vt:lpstr>
      <vt:lpstr>Прил.5_форма-2-реализ.заявок</vt:lpstr>
      <vt:lpstr>Прил.6_форма-2-запросы</vt:lpstr>
      <vt:lpstr>Прил.6_форма-3-заявки</vt:lpstr>
      <vt:lpstr>Прил.7_форма-2-условия</vt:lpstr>
      <vt:lpstr>Прил.8_форма-2-порядок вып мерй</vt:lpstr>
      <vt:lpstr>Прил.8_форма-3-инф-я об усл. ТП</vt:lpstr>
      <vt:lpstr>Прил.9_2020_форма-2 инвест.пр.</vt:lpstr>
      <vt:lpstr>Прил.10_2020-закуп товаров</vt:lpstr>
      <vt:lpstr>'Прил.3_форма-3-ПНК'!Заголовки_для_печати</vt:lpstr>
      <vt:lpstr>'Прил.10_2020-закуп товаров'!Область_печати</vt:lpstr>
      <vt:lpstr>'Прил.2_форма-6-ПЛАН-2021'!Область_печати</vt:lpstr>
      <vt:lpstr>'Прил.2_форма-6-ФАКТ-2021'!Область_печати</vt:lpstr>
      <vt:lpstr>'Прил.2_форма-7-ПЛАН-2021_объемы'!Область_печати</vt:lpstr>
      <vt:lpstr>'Прил.2_форма-7-ФАКТ-2021_объемы'!Область_печати</vt:lpstr>
      <vt:lpstr>'Прил.3_форма-3-ПНК'!Область_печати</vt:lpstr>
      <vt:lpstr>'Прил.4_форма 7-ФАКТдоступ'!Область_печати</vt:lpstr>
      <vt:lpstr>'Прил.4_форма-5-ПЛАН'!Область_печати</vt:lpstr>
      <vt:lpstr>'Прил.4_форма-6-ПЛАНналич.возм'!Область_печати</vt:lpstr>
      <vt:lpstr>'Прил.4_форма-6-ФАКТналич.возм'!Область_печати</vt:lpstr>
      <vt:lpstr>'Прил.4_форма-7-ПЛАНдоступ'!Область_печати</vt:lpstr>
      <vt:lpstr>'Прил.5_форма-2-реализ.заявок'!Область_печати</vt:lpstr>
      <vt:lpstr>'Прил.6_форма-2-запросы'!Область_печати</vt:lpstr>
      <vt:lpstr>'Прил.6_форма-3-заявки'!Область_печати</vt:lpstr>
      <vt:lpstr>'Прил.8_форма-3-инф-я об усл. ТП'!Область_печати</vt:lpstr>
      <vt:lpstr>'Прил.9_2020_форма-2 инвест.пр.'!Область_печати</vt:lpstr>
      <vt:lpstr>'Раскрытие инф 38-19 от 18.01.19'!Область_печати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Сердюкова Наталия Николаевна</cp:lastModifiedBy>
  <cp:lastPrinted>2021-12-06T06:44:18Z</cp:lastPrinted>
  <dcterms:created xsi:type="dcterms:W3CDTF">2008-10-01T13:21:49Z</dcterms:created>
  <dcterms:modified xsi:type="dcterms:W3CDTF">2022-08-08T14:03:03Z</dcterms:modified>
</cp:coreProperties>
</file>